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shboard Parc" sheetId="1" state="visible" r:id="rId3"/>
    <sheet name="Planificateur Annuel" sheetId="2" state="visible" r:id="rId4"/>
    <sheet name="Historique Interventions" sheetId="3" state="visible" r:id="rId5"/>
    <sheet name="Interne vs Contrat" sheetId="4" state="visible" r:id="rId6"/>
    <sheet name="Mode d'emploi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<sst xmlns="http://schemas.openxmlformats.org/spreadsheetml/2006/main" count="523" uniqueCount="213">
  <si>
    <t xml:space="preserve">DASHBOARD MAINTENANCE PARC — VMAX Chariotelevateur.fr</t>
  </si>
  <si>
    <t xml:space="preserve">Tableau de bord automatique — alimenté par les onglets Planificateur et Historique</t>
  </si>
  <si>
    <t xml:space="preserve">Chariots dans le parc</t>
  </si>
  <si>
    <t xml:space="preserve">VGP à planifier ≤ 60 j</t>
  </si>
  <si>
    <t xml:space="preserve">Services à planifier ≤ 60 j</t>
  </si>
  <si>
    <t xml:space="preserve">Alertes critiques</t>
  </si>
  <si>
    <t xml:space="preserve">Coût maintenance annuel</t>
  </si>
  <si>
    <t xml:space="preserve">Part curatif (hors VGP)</t>
  </si>
  <si>
    <t xml:space="preserve">SYNTHÈSE PAR CHARIOT — Statuts calculés automatiquement depuis le Planificateur</t>
  </si>
  <si>
    <t xml:space="preserve">N° Chariot</t>
  </si>
  <si>
    <t xml:space="preserve">Modèle</t>
  </si>
  <si>
    <t xml:space="preserve">Énergie</t>
  </si>
  <si>
    <t xml:space="preserve">Statut VGP</t>
  </si>
  <si>
    <t xml:space="preserve">Statut Service</t>
  </si>
  <si>
    <t xml:space="preserve">Statut global</t>
  </si>
  <si>
    <t xml:space="preserve">🔴 CRITIQUE = VGP ou service dépassé / en urgence  |  ⚠ ATTENTION = échéance dans les 60 jours  |  ✅ OK = à jour</t>
  </si>
  <si>
    <t xml:space="preserve">PLANIFICATEUR DE MAINTENANCE ANNUEL — PARC CHARIOT ÉLÉVATEUR VMAX</t>
  </si>
  <si>
    <t xml:space="preserve">Cellules JAUNES = à renseigner (colonnes B-H + I-T mois)  |  Colonnes V-AB = dates et statuts calculés automatiquement  |  Feuille protégée</t>
  </si>
  <si>
    <t xml:space="preserve">Année :</t>
  </si>
  <si>
    <t xml:space="preserve">Jours travaillés / mois (pour calcul date prévisionnelle) :</t>
  </si>
  <si>
    <t xml:space="preserve">← Modifier selon votre calendrier (ex : 20 ou 22)</t>
  </si>
  <si>
    <t xml:space="preserve">#</t>
  </si>
  <si>
    <t xml:space="preserve">Modèle / Type</t>
  </si>
  <si>
    <t xml:space="preserve">H/jour</t>
  </si>
  <si>
    <t xml:space="preserve">H actuelles</t>
  </si>
  <si>
    <t xml:space="preserve">Date dernière
VGP</t>
  </si>
  <si>
    <t xml:space="preserve">Date dernier
Service</t>
  </si>
  <si>
    <t xml:space="preserve">Jan</t>
  </si>
  <si>
    <t xml:space="preserve">Fév</t>
  </si>
  <si>
    <t xml:space="preserve">Mar</t>
  </si>
  <si>
    <t xml:space="preserve">Avr</t>
  </si>
  <si>
    <t xml:space="preserve">Mai</t>
  </si>
  <si>
    <t xml:space="preserve">Juin</t>
  </si>
  <si>
    <t xml:space="preserve">Juil</t>
  </si>
  <si>
    <t xml:space="preserve">Aoû</t>
  </si>
  <si>
    <t xml:space="preserve">Sep</t>
  </si>
  <si>
    <t xml:space="preserve">Oct</t>
  </si>
  <si>
    <t xml:space="preserve">Nov</t>
  </si>
  <si>
    <t xml:space="preserve">Déc</t>
  </si>
  <si>
    <t xml:space="preserve">Date prochaine
VGP</t>
  </si>
  <si>
    <t xml:space="preserve">Jours
restants</t>
  </si>
  <si>
    <t xml:space="preserve">Statut
VGP</t>
  </si>
  <si>
    <t xml:space="preserve">Date prochain
Service</t>
  </si>
  <si>
    <t xml:space="preserve">Statut
Service</t>
  </si>
  <si>
    <t xml:space="preserve">CE-001</t>
  </si>
  <si>
    <t xml:space="preserve">Toyota 8FBM20</t>
  </si>
  <si>
    <t xml:space="preserve">Électrique</t>
  </si>
  <si>
    <t xml:space="preserve">2025-09-15</t>
  </si>
  <si>
    <t xml:space="preserve">2025-10-01</t>
  </si>
  <si>
    <t xml:space="preserve">✅ Fait</t>
  </si>
  <si>
    <t xml:space="preserve">📋 Svc 500h</t>
  </si>
  <si>
    <t xml:space="preserve">🔴 VGP</t>
  </si>
  <si>
    <t xml:space="preserve">—</t>
  </si>
  <si>
    <t xml:space="preserve">📋 Svc 1000h</t>
  </si>
  <si>
    <t xml:space="preserve">CE-002</t>
  </si>
  <si>
    <t xml:space="preserve">2025-11-01</t>
  </si>
  <si>
    <t xml:space="preserve">2025-11-15</t>
  </si>
  <si>
    <t xml:space="preserve">CE-003</t>
  </si>
  <si>
    <t xml:space="preserve">Linde H35D</t>
  </si>
  <si>
    <t xml:space="preserve">Diesel</t>
  </si>
  <si>
    <t xml:space="preserve">2025-08-20</t>
  </si>
  <si>
    <t xml:space="preserve">2025-09-01</t>
  </si>
  <si>
    <t xml:space="preserve">CE-004</t>
  </si>
  <si>
    <t xml:space="preserve">Manitou MHT</t>
  </si>
  <si>
    <t xml:space="preserve">2025-10-10</t>
  </si>
  <si>
    <t xml:space="preserve">2025-10-20</t>
  </si>
  <si>
    <t xml:space="preserve">CE-005</t>
  </si>
  <si>
    <t xml:space="preserve">Crown SC6000</t>
  </si>
  <si>
    <t xml:space="preserve">2025-12-01</t>
  </si>
  <si>
    <t xml:space="preserve">2026-01-01</t>
  </si>
  <si>
    <t xml:space="preserve">STATUTS :  🔴 URGENT = dépassé ou ≤ 30 j  |  ⚠ Bientôt = 31-60 j  |  📋 Planifier = 61-90 j  |  ✅ OK = &gt; 90 j  |  VGP = +183 j (6 mois) après dernière VGP — Art. R.4323-28 Code du travail</t>
  </si>
  <si>
    <t xml:space="preserve">SERVICES :  Thermique (Diesel/GPL) = tous les 500 h  |  Électrique = tous les 1 000 h  |  Date calculée à partir du dernier service + heures restantes ÷ h/jour  |  Vérifier préconisations constructeur</t>
  </si>
  <si>
    <t xml:space="preserve">HISTORIQUE DES INTERVENTIONS — PARC CHARIOT ÉLÉVATEUR VMAX</t>
  </si>
  <si>
    <t xml:space="preserve">Une ligne par intervention — Tableau de bord mis à jour automatiquement</t>
  </si>
  <si>
    <t xml:space="preserve">Coût Préventif / an</t>
  </si>
  <si>
    <t xml:space="preserve">Coût Curatif / an</t>
  </si>
  <si>
    <t xml:space="preserve">Coût VGP / an</t>
  </si>
  <si>
    <t xml:space="preserve">Coût TOTAL / an</t>
  </si>
  <si>
    <t xml:space="preserve">Part curatif
(hors VGP)</t>
  </si>
  <si>
    <t xml:space="preserve">Nb interventions</t>
  </si>
  <si>
    <t xml:space="preserve">Nb pannes
(curatif)</t>
  </si>
  <si>
    <t xml:space="preserve">Date</t>
  </si>
  <si>
    <t xml:space="preserve">Objet de l'intervention</t>
  </si>
  <si>
    <t xml:space="preserve">Type</t>
  </si>
  <si>
    <t xml:space="preserve">Coût HT (€)</t>
  </si>
  <si>
    <t xml:space="preserve">Prestataire</t>
  </si>
  <si>
    <t xml:space="preserve">Statut</t>
  </si>
  <si>
    <t xml:space="preserve">Observations / Pièces</t>
  </si>
  <si>
    <t xml:space="preserve">Service 500h — vidange + filtres</t>
  </si>
  <si>
    <t xml:space="preserve">Préventif</t>
  </si>
  <si>
    <t xml:space="preserve">Tech. VMAX</t>
  </si>
  <si>
    <t xml:space="preserve">Filtre air + huile 10W40 remplacés</t>
  </si>
  <si>
    <t xml:space="preserve">VGP semestrielle</t>
  </si>
  <si>
    <t xml:space="preserve">VGP</t>
  </si>
  <si>
    <t xml:space="preserve">Bureau Veritas</t>
  </si>
  <si>
    <t xml:space="preserve">Rapport N°BV-2025-1234 — RAS</t>
  </si>
  <si>
    <t xml:space="preserve">2026-01-08</t>
  </si>
  <si>
    <t xml:space="preserve">Remplacement fourche gauche</t>
  </si>
  <si>
    <t xml:space="preserve">Curatif</t>
  </si>
  <si>
    <t xml:space="preserve">Usure talon &gt; 10% — paire remplacée</t>
  </si>
  <si>
    <t xml:space="preserve">2026-02-10</t>
  </si>
  <si>
    <t xml:space="preserve">Service 500h</t>
  </si>
  <si>
    <t xml:space="preserve">Manitou Service</t>
  </si>
  <si>
    <t xml:space="preserve">Courroie accessoires remplacée</t>
  </si>
  <si>
    <t xml:space="preserve">2026-03-01</t>
  </si>
  <si>
    <t xml:space="preserve">Remplacement pneus AV x2</t>
  </si>
  <si>
    <t xml:space="preserve">Pneus Service</t>
  </si>
  <si>
    <t xml:space="preserve">Ligne 60J atteinte — PPS 200/50-10</t>
  </si>
  <si>
    <t xml:space="preserve">2026-04-01</t>
  </si>
  <si>
    <t xml:space="preserve">📋 Planifié</t>
  </si>
  <si>
    <t xml:space="preserve">À planifier semaine 14</t>
  </si>
  <si>
    <t xml:space="preserve">2026-04-15</t>
  </si>
  <si>
    <t xml:space="preserve">Service 1000h électrique</t>
  </si>
  <si>
    <t xml:space="preserve">Crown Service</t>
  </si>
  <si>
    <t xml:space="preserve">Variateurs + connectique puissance</t>
  </si>
  <si>
    <t xml:space="preserve">ARBITRAGE MAINTENANCE — INTERNE vs CONTRAT PRESTATAIRE</t>
  </si>
  <si>
    <t xml:space="preserve">Renseignez les cellules JAUNES dans chaque colonne — la comparaison et la recommandation se calculent automatiquement</t>
  </si>
  <si>
    <t xml:space="preserve">PARAMÈTRE</t>
  </si>
  <si>
    <t xml:space="preserve">MAINTENANCE
INTERNE</t>
  </si>
  <si>
    <t xml:space="preserve">CONTRAT
PRESTATAIRE</t>
  </si>
  <si>
    <t xml:space="preserve">NOTES / HYPOTHÈSES</t>
  </si>
  <si>
    <t xml:space="preserve">A — PARAMÈTRES DU PARC  (communs aux deux options)</t>
  </si>
  <si>
    <t xml:space="preserve">Nombre de chariots dans le parc</t>
  </si>
  <si>
    <t xml:space="preserve">Même valeur pour les deux options</t>
  </si>
  <si>
    <t xml:space="preserve">Heures d'utilisation par an (par chariot)</t>
  </si>
  <si>
    <t xml:space="preserve">240 j × 7 h/j = 1 680 h</t>
  </si>
  <si>
    <t xml:space="preserve">B — COÛTS MAINTENANCE INTERNE  (saisir dans la colonne Interne uniquement)</t>
  </si>
  <si>
    <t xml:space="preserve">Salaire chargé technicien / an (€)</t>
  </si>
  <si>
    <t xml:space="preserve">Salaire brut + charges patronales</t>
  </si>
  <si>
    <t xml:space="preserve">Taux affectation maintenance chariots (%)</t>
  </si>
  <si>
    <t xml:space="preserve">Part du temps technicien dédiée aux chariots</t>
  </si>
  <si>
    <t xml:space="preserve">Stock pièces détachées estimé / an (€)</t>
  </si>
  <si>
    <t xml:space="preserve">Filtres, huiles, courroies, consommables</t>
  </si>
  <si>
    <t xml:space="preserve">Outillage amorti / an (€)</t>
  </si>
  <si>
    <t xml:space="preserve">Presse, extracteurs, valise diagnostic</t>
  </si>
  <si>
    <t xml:space="preserve">Sous-traitance ponctuelle estimée / an (€)</t>
  </si>
  <si>
    <t xml:space="preserve">Interventions spécialisées ou urgences</t>
  </si>
  <si>
    <t xml:space="preserve">VGP externe obligatoire (€ / chariot)</t>
  </si>
  <si>
    <t xml:space="preserve">2 VGP / an / chariot — tarif indicatif</t>
  </si>
  <si>
    <t xml:space="preserve">→ TOTAL MAINTENANCE INTERNE / AN</t>
  </si>
  <si>
    <t xml:space="preserve">Salaire × taux + pièces + outillage + sous-traitance + (VGP × nb chariots × 2)</t>
  </si>
  <si>
    <t xml:space="preserve">C — COÛTS CONTRAT PRESTATAIRE  (saisir dans la colonne Contrat uniquement)</t>
  </si>
  <si>
    <t xml:space="preserve">Tarif contrat Préventif (€ / chariot / an)</t>
  </si>
  <si>
    <t xml:space="preserve">Services périodiques + MO + pièces courantes</t>
  </si>
  <si>
    <t xml:space="preserve">Tarif contrat Full Service (€ / chariot / an)</t>
  </si>
  <si>
    <t xml:space="preserve">Tout inclus : préventif + curatif + pièces</t>
  </si>
  <si>
    <t xml:space="preserve">Type de contrat  →  Préventif ou Full Service</t>
  </si>
  <si>
    <t xml:space="preserve">Saisir exactement : Préventif ou Full Service</t>
  </si>
  <si>
    <t xml:space="preserve">VGP incluse dans le contrat ?  →  Oui ou Non</t>
  </si>
  <si>
    <t xml:space="preserve">Non</t>
  </si>
  <si>
    <t xml:space="preserve">Saisir exactement : Oui ou Non</t>
  </si>
  <si>
    <t xml:space="preserve">VGP externe si non incluse (€ / chariot)</t>
  </si>
  <si>
    <t xml:space="preserve">Même tarif que maintenance interne</t>
  </si>
  <si>
    <t xml:space="preserve">→ TOTAL CONTRAT PRESTATAIRE / AN</t>
  </si>
  <si>
    <t xml:space="preserve">Tarif contrat × nb chariots + VGP si non incluse</t>
  </si>
  <si>
    <t xml:space="preserve">D — COMPARAISON &amp; RECOMMANDATION</t>
  </si>
  <si>
    <t xml:space="preserve">Coût annuel Interne</t>
  </si>
  <si>
    <t xml:space="preserve">Coût annuel Contrat</t>
  </si>
  <si>
    <t xml:space="preserve">Écart annuel (Interne − Contrat)</t>
  </si>
  <si>
    <t xml:space="preserve">Positif = interne plus coûteux / Négatif = contrat plus coûteux</t>
  </si>
  <si>
    <t xml:space="preserve">⚠  Calcul indicatif — ne tient pas compte des coûts indirects (responsabilité juridique, disponibilité technicien, gestion stock, temps management). À valider avec votre comptabilité.</t>
  </si>
  <si>
    <t xml:space="preserve">MODE D'EMPLOI — Plan de Maintenance Chariot Élévateur VMAX</t>
  </si>
  <si>
    <t xml:space="preserve">ONGLET 1 — Dashboard Parc</t>
  </si>
  <si>
    <t xml:space="preserve">Vue d'ensemble automatique</t>
  </si>
  <si>
    <t xml:space="preserve">6 KPIs calculés en temps réel : nb chariots, VGP à planifier, services à planifier, machines critiques, coût total, part curatif.</t>
  </si>
  <si>
    <t xml:space="preserve">Statut global par chariot</t>
  </si>
  <si>
    <t xml:space="preserve">Agrégé depuis le Planificateur : 🔴 CRITIQUE / ⚠ ATTENTION / ✅ OK. Pas de saisie nécessaire ici.</t>
  </si>
  <si>
    <t xml:space="preserve">KPI Alertes critiques</t>
  </si>
  <si>
    <t xml:space="preserve">Somme des échéances VGP urgentes + services urgents (≤ 30 j ou dépassés). Peut dépasser le nb de chariots si une même machine a les deux en urgence.</t>
  </si>
  <si>
    <t xml:space="preserve">ONGLET 2 — Planificateur Annuel</t>
  </si>
  <si>
    <t xml:space="preserve">Colonnes B à H</t>
  </si>
  <si>
    <t xml:space="preserve">Saisir : N° chariot, modèle, énergie (liste), h/jour, heures actuelles, date dernière VGP, date dernier service.</t>
  </si>
  <si>
    <t xml:space="preserve">Colonnes mois (I à T)</t>
  </si>
  <si>
    <t xml:space="preserve">Liste déroulante par mois : ✅ Fait / 📋 Svc 500h / 📋 Svc 1000h / 🔴 VGP / 🔧 Curatif / —</t>
  </si>
  <si>
    <t xml:space="preserve">Colonne V — Date prochaine VGP</t>
  </si>
  <si>
    <t xml:space="preserve">Calculée automatiquement : date dernière VGP + 183 jours (6 mois réglementaires).</t>
  </si>
  <si>
    <t xml:space="preserve">Colonne W — Jours restants VGP</t>
  </si>
  <si>
    <t xml:space="preserve">Nombre de jours jusqu'à la prochaine VGP. Négatif = dépassé.</t>
  </si>
  <si>
    <t xml:space="preserve">Colonne X — Statut VGP</t>
  </si>
  <si>
    <t xml:space="preserve">🔴 URGENT : dépassé ou ≤ 30 j  |  ⚠ Bientôt : 31-60 j  |  📋 Planifier : 61-90 j  |  ✅ OK : &gt; 90 j</t>
  </si>
  <si>
    <t xml:space="preserve">Colonne Z — Date prochain service</t>
  </si>
  <si>
    <t xml:space="preserve">Calculée à partir du dernier service + heures restantes ÷ h/jour × (30 ÷ jours travaillés/mois). Modifier I3 pour affiner selon votre calendrier réel (20 ou 22 j/mois).</t>
  </si>
  <si>
    <t xml:space="preserve">Colonnes AA-AB — Statut service</t>
  </si>
  <si>
    <t xml:space="preserve">Même logique que VGP. Date prévisionnelle basée sur cadence réelle renseignée.</t>
  </si>
  <si>
    <t xml:space="preserve">Jours travaillés / mois (cellule I3)</t>
  </si>
  <si>
    <t xml:space="preserve">Modifier selon votre calendrier (20 ou 22 j/mois) pour affiner les dates prévisionnelles.</t>
  </si>
  <si>
    <t xml:space="preserve">ONGLET 3 — Historique Interventions</t>
  </si>
  <si>
    <t xml:space="preserve">Une ligne = une intervention</t>
  </si>
  <si>
    <t xml:space="preserve">Saisir chaque intervention avec date, chariot, type, coût, prestataire, statut.</t>
  </si>
  <si>
    <t xml:space="preserve">KPI Part curatif (hors VGP)</t>
  </si>
  <si>
    <t xml:space="preserve">Si dépasse 40% : alerte automatique. Signal que la maintenance préventive est insuffisante.</t>
  </si>
  <si>
    <t xml:space="preserve">Coût total</t>
  </si>
  <si>
    <t xml:space="preserve">Somme Préventif + Curatif + VGP. Remonte automatiquement dans le Dashboard.</t>
  </si>
  <si>
    <t xml:space="preserve">ONGLET 4 — Interne vs Contrat</t>
  </si>
  <si>
    <t xml:space="preserve">Section A</t>
  </si>
  <si>
    <t xml:space="preserve">Paramètres du parc — communs aux deux options. Saisir une seule fois.</t>
  </si>
  <si>
    <t xml:space="preserve">Section B — Colonne Interne</t>
  </si>
  <si>
    <t xml:space="preserve">Saisir les coûts de la maintenance interne dans la colonne bleue uniquement.</t>
  </si>
  <si>
    <t xml:space="preserve">Section C — Colonne Contrat</t>
  </si>
  <si>
    <t xml:space="preserve">Saisir les tarifs et conditions du contrat dans la colonne verte uniquement.</t>
  </si>
  <si>
    <t xml:space="preserve">Recommandation automatique</t>
  </si>
  <si>
    <t xml:space="preserve">Affiche l'option la moins coûteuse avec l'écart en € et en %. Tenir compte des coûts indirects.</t>
  </si>
  <si>
    <t xml:space="preserve">OBLIGATIONS RÉGLEMENTAIRES</t>
  </si>
  <si>
    <t xml:space="preserve">VGP — Art. R.4323-28</t>
  </si>
  <si>
    <t xml:space="preserve">Obligatoire tous les 6 mois. Organisme accrédité. Rapport à conserver. Chaque dépassement engage la responsabilité pénale de l'employeur.</t>
  </si>
  <si>
    <t xml:space="preserve">Check-list opérateur quotidienne</t>
  </si>
  <si>
    <t xml:space="preserve">Obligatoire à chaque prise de poste. Guide complet : chariotelevateur.fr/post/verifications-chariot-elevateur</t>
  </si>
  <si>
    <t xml:space="preserve">Fréquences préventives</t>
  </si>
  <si>
    <t xml:space="preserve">Thermique : tous les 500 h. Électrique : tous les 1 000 h. Toujours vérifier les préconisations constructeur.</t>
  </si>
  <si>
    <t xml:space="preserve">AVERTISSEMENT</t>
  </si>
  <si>
    <t xml:space="preserve">Modèle indicatif VMAX — résultats à valider avec votre comptabilité et vos prestataires. Dates prévisionnelles calculées sur la base des heures/jour saisies — hors jours non travaillés et variations de cadence.</t>
  </si>
  <si>
    <t xml:space="preserve">Contact VMAX</t>
  </si>
  <si>
    <t xml:space="preserve">www.chariotelevateur.fr  |  Audit parc et plan de maintenance personnalisé : contactez nos experts — réponse sous 24 h.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</si>
</sst>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&quot; chariots&quot;"/>
    <numFmt numFmtId="166" formatCode="0&quot; à planifier&quot;"/>
    <numFmt numFmtId="167" formatCode="0&quot; machines&quot;"/>
    <numFmt numFmtId="168" formatCode="&quot;€ &quot;#,##0"/>
    <numFmt numFmtId="169" formatCode="0.0%"/>
    <numFmt numFmtId="170" formatCode="0000"/>
    <numFmt numFmtId="171" formatCode="0&quot; j/mois&quot;"/>
    <numFmt numFmtId="172" formatCode="0.0&quot; h/j&quot;"/>
    <numFmt numFmtId="173" formatCode="#,##0&quot; h&quot;"/>
    <numFmt numFmtId="174" formatCode="dd/mm/yyyy"/>
    <numFmt numFmtId="175" formatCode="0&quot; j&quot;"/>
    <numFmt numFmtId="176" formatCode="0&quot; interventions&quot;"/>
    <numFmt numFmtId="177" formatCode="0&quot; pannes&quot;"/>
    <numFmt numFmtId="178" formatCode="0%"/>
  </numFmts>
  <fonts count="4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Arial"/>
      <family val="0"/>
      <charset val="1"/>
    </font>
    <font>
      <i val="true"/>
      <sz val="9"/>
      <color rgb="FFE651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6"/>
      <color rgb="FF1A1A1A"/>
      <name val="Arial"/>
      <family val="0"/>
      <charset val="1"/>
    </font>
    <font>
      <b val="true"/>
      <sz val="16"/>
      <color rgb="FFC62828"/>
      <name val="Arial"/>
      <family val="0"/>
      <charset val="1"/>
    </font>
    <font>
      <b val="true"/>
      <sz val="16"/>
      <color rgb="FFE65100"/>
      <name val="Arial"/>
      <family val="0"/>
      <charset val="1"/>
    </font>
    <font>
      <b val="true"/>
      <sz val="16"/>
      <color rgb="FF6A1B9A"/>
      <name val="Arial"/>
      <family val="0"/>
      <charset val="1"/>
    </font>
    <font>
      <b val="true"/>
      <sz val="16"/>
      <color rgb="FF2E7D32"/>
      <name val="Arial"/>
      <family val="0"/>
      <charset val="1"/>
    </font>
    <font>
      <b val="true"/>
      <sz val="16"/>
      <color rgb="FF1565C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0"/>
      <color rgb="FFC62828"/>
      <name val="Arial"/>
      <family val="0"/>
      <charset val="1"/>
    </font>
    <font>
      <b val="true"/>
      <sz val="10"/>
      <color rgb="FFE65100"/>
      <name val="Arial"/>
      <family val="0"/>
      <charset val="1"/>
    </font>
    <font>
      <b val="true"/>
      <sz val="10"/>
      <color rgb="FF1A1A1A"/>
      <name val="Arial"/>
      <family val="0"/>
      <charset val="1"/>
    </font>
    <font>
      <i val="true"/>
      <sz val="8.5"/>
      <color rgb="FF666666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9.5"/>
      <color rgb="FF1A1A1A"/>
      <name val="Arial"/>
      <family val="0"/>
      <charset val="1"/>
    </font>
    <font>
      <b val="true"/>
      <sz val="10"/>
      <color rgb="FF00008B"/>
      <name val="Arial"/>
      <family val="0"/>
      <charset val="1"/>
    </font>
    <font>
      <sz val="9.5"/>
      <color rgb="FF1A1A1A"/>
      <name val="Arial"/>
      <family val="0"/>
      <charset val="1"/>
    </font>
    <font>
      <i val="true"/>
      <sz val="8.5"/>
      <color rgb="FFE65100"/>
      <name val="Arial"/>
      <family val="0"/>
      <charset val="1"/>
    </font>
    <font>
      <b val="true"/>
      <sz val="9"/>
      <color rgb="FF1A1A1A"/>
      <name val="Arial"/>
      <family val="0"/>
      <charset val="1"/>
    </font>
    <font>
      <sz val="9"/>
      <color rgb="FF1A1A1A"/>
      <name val="Arial"/>
      <family val="0"/>
      <charset val="1"/>
    </font>
    <font>
      <sz val="10"/>
      <color rgb="FFC62828"/>
      <name val="Arial"/>
      <family val="0"/>
      <charset val="1"/>
    </font>
    <font>
      <sz val="10"/>
      <color rgb="FFE65100"/>
      <name val="Arial"/>
      <family val="0"/>
      <charset val="1"/>
    </font>
    <font>
      <b val="true"/>
      <sz val="13"/>
      <color rgb="FF2E7D32"/>
      <name val="Arial"/>
      <family val="0"/>
      <charset val="1"/>
    </font>
    <font>
      <b val="true"/>
      <sz val="13"/>
      <color rgb="FFC62828"/>
      <name val="Arial"/>
      <family val="0"/>
      <charset val="1"/>
    </font>
    <font>
      <b val="true"/>
      <sz val="13"/>
      <color rgb="FF1565C0"/>
      <name val="Arial"/>
      <family val="0"/>
      <charset val="1"/>
    </font>
    <font>
      <b val="true"/>
      <sz val="13"/>
      <color rgb="FFE651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8.5"/>
      <color rgb="FF1565C0"/>
      <name val="Arial"/>
      <family val="0"/>
      <charset val="1"/>
    </font>
    <font>
      <i val="true"/>
      <sz val="8.5"/>
      <color rgb="FF2E7D32"/>
      <name val="Arial"/>
      <family val="0"/>
      <charset val="1"/>
    </font>
    <font>
      <b val="true"/>
      <sz val="9.5"/>
      <color rgb="FF1565C0"/>
      <name val="Arial"/>
      <family val="0"/>
      <charset val="1"/>
    </font>
    <font>
      <b val="true"/>
      <sz val="10"/>
      <color rgb="FF1565C0"/>
      <name val="Arial"/>
      <family val="0"/>
      <charset val="1"/>
    </font>
    <font>
      <b val="true"/>
      <sz val="9.5"/>
      <color rgb="FF2E7D32"/>
      <name val="Arial"/>
      <family val="0"/>
      <charset val="1"/>
    </font>
    <font>
      <b val="true"/>
      <sz val="10"/>
      <color rgb="FF2E7D32"/>
      <name val="Arial"/>
      <family val="0"/>
      <charset val="1"/>
    </font>
    <font>
      <b val="true"/>
      <sz val="9.5"/>
      <color rgb="FFE651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9.5"/>
      <color rgb="FFE8650A"/>
      <name val="Arial"/>
      <family val="0"/>
      <charset val="1"/>
    </font>
    <font>
      <i val="true"/>
      <sz val="9.5"/>
      <color rgb="FFE65100"/>
      <name val="Arial"/>
      <family val="0"/>
      <charset val="1"/>
    </font>
  </fonts>
  <fills count="19">
    <fill>
      <patternFill patternType="none"/>
    </fill>
    <fill>
      <patternFill patternType="gray125"/>
    </fill>
    <fill>
      <patternFill patternType="solid">
        <fgColor rgb="FFE8650A"/>
        <bgColor rgb="FFE65100"/>
      </patternFill>
    </fill>
    <fill>
      <patternFill patternType="solid">
        <fgColor rgb="FFFDF0E6"/>
        <bgColor rgb="FFFFF3E0"/>
      </patternFill>
    </fill>
    <fill>
      <patternFill patternType="solid">
        <fgColor rgb="FFFFFFFF"/>
        <bgColor rgb="FFF5F5F5"/>
      </patternFill>
    </fill>
    <fill>
      <patternFill patternType="solid">
        <fgColor rgb="FF3D3D3D"/>
        <bgColor rgb="FF333399"/>
      </patternFill>
    </fill>
    <fill>
      <patternFill patternType="solid">
        <fgColor rgb="FFC62828"/>
        <bgColor rgb="FF993366"/>
      </patternFill>
    </fill>
    <fill>
      <patternFill patternType="solid">
        <fgColor rgb="FFE65100"/>
        <bgColor rgb="FFE8650A"/>
      </patternFill>
    </fill>
    <fill>
      <patternFill patternType="solid">
        <fgColor rgb="FF6A1B9A"/>
        <bgColor rgb="FF800080"/>
      </patternFill>
    </fill>
    <fill>
      <patternFill patternType="solid">
        <fgColor rgb="FF2E7D32"/>
        <bgColor rgb="FF008000"/>
      </patternFill>
    </fill>
    <fill>
      <patternFill patternType="solid">
        <fgColor rgb="FF1565C0"/>
        <bgColor rgb="FF3366FF"/>
      </patternFill>
    </fill>
    <fill>
      <patternFill patternType="solid">
        <fgColor rgb="FFF5F5F5"/>
        <bgColor rgb="FFFDF0E6"/>
      </patternFill>
    </fill>
    <fill>
      <patternFill patternType="solid">
        <fgColor rgb="FFFFEBEE"/>
        <bgColor rgb="FFFDF0E6"/>
      </patternFill>
    </fill>
    <fill>
      <patternFill patternType="solid">
        <fgColor rgb="FFFFF3E0"/>
        <bgColor rgb="FFFDF0E6"/>
      </patternFill>
    </fill>
    <fill>
      <patternFill patternType="solid">
        <fgColor rgb="FFF3E5F5"/>
        <bgColor rgb="FFEBEBEB"/>
      </patternFill>
    </fill>
    <fill>
      <patternFill patternType="solid">
        <fgColor rgb="FFE8F5E9"/>
        <bgColor rgb="FFE3F2FD"/>
      </patternFill>
    </fill>
    <fill>
      <patternFill patternType="solid">
        <fgColor rgb="FFE3F2FD"/>
        <bgColor rgb="FFE8F5E9"/>
      </patternFill>
    </fill>
    <fill>
      <patternFill patternType="solid">
        <fgColor rgb="FFEBEBEB"/>
        <bgColor rgb="FFF3E5F5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1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1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11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0" fontId="21" fillId="1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2" fillId="11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71" fontId="21" fillId="1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3" fillId="1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2" fontId="21" fillId="1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21" fillId="1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21" fillId="1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5" fillId="1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4" fontId="15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6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6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5" fontId="2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30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1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7" fontId="29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1" fillId="1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18" borderId="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13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11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11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2" fillId="1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1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21" fillId="18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2" fillId="1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1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2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0" fillId="1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1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5" fillId="1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36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1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38" fillId="1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3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6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1" fillId="11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1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1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2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B"/>
      <rgbColor rgb="FF808000"/>
      <rgbColor rgb="FF6A1B9A"/>
      <rgbColor rgb="FF008080"/>
      <rgbColor rgb="FFCCCCCC"/>
      <rgbColor rgb="FF808080"/>
      <rgbColor rgb="FF9999FF"/>
      <rgbColor rgb="FF993366"/>
      <rgbColor rgb="FFFFF3E0"/>
      <rgbColor rgb="FFE3F2FD"/>
      <rgbColor rgb="FF660066"/>
      <rgbColor rgb="FFFF8080"/>
      <rgbColor rgb="FF1565C0"/>
      <rgbColor rgb="FFF3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EBEBEB"/>
      <rgbColor rgb="FFFDF0E6"/>
      <rgbColor rgb="FFF5F5F5"/>
      <rgbColor rgb="FFFF99CC"/>
      <rgbColor rgb="FFCC99FF"/>
      <rgbColor rgb="FFFFEBEE"/>
      <rgbColor rgb="FF3366FF"/>
      <rgbColor rgb="FF33CCCC"/>
      <rgbColor rgb="FF99CC00"/>
      <rgbColor rgb="FFFFCC00"/>
      <rgbColor rgb="FFE65100"/>
      <rgbColor rgb="FFE8650A"/>
      <rgbColor rgb="FF666666"/>
      <rgbColor rgb="FF969696"/>
      <rgbColor rgb="FF003366"/>
      <rgbColor rgb="FF2E7D32"/>
      <rgbColor rgb="FF003300"/>
      <rgbColor rgb="FF1A1A1A"/>
      <rgbColor rgb="FFC62828"/>
      <rgbColor rgb="FF993366"/>
      <rgbColor rgb="FF333399"/>
      <rgbColor rgb="FF3D3D3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5" min="2" style="0" width="18"/>
    <col collapsed="false" customWidth="true" hidden="false" outlineLevel="0" max="6" min="6" style="0" width="22"/>
  </cols>
  <sheetData>
    <row r="1" customFormat="false" ht="36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3" customFormat="false" ht="9.75" hidden="false" customHeight="true" outlineLevel="0" collapsed="false">
      <c r="A3" s="3"/>
      <c r="B3" s="3"/>
      <c r="C3" s="3"/>
      <c r="D3" s="3"/>
      <c r="E3" s="3"/>
      <c r="F3" s="3"/>
    </row>
    <row r="4" customFormat="false" ht="25.5" hidden="false" customHeight="true" outlineLevel="0" collapsed="false">
      <c r="A4" s="4" t="s">
        <v>2</v>
      </c>
      <c r="B4" s="5" t="s">
        <v>3</v>
      </c>
      <c r="C4" s="6" t="s">
        <v>4</v>
      </c>
      <c r="D4" s="7" t="s">
        <v>5</v>
      </c>
      <c r="E4" s="8" t="s">
        <v>6</v>
      </c>
      <c r="F4" s="9" t="s">
        <v>7</v>
      </c>
    </row>
    <row r="5" customFormat="false" ht="36" hidden="false" customHeight="true" outlineLevel="0" collapsed="false">
      <c r="A5" s="10" t="n">
        <f aca="false">COUNTA('Planificateur Annuel'!B6:B28)</f>
        <v>5</v>
      </c>
      <c r="B5" s="11" t="n">
        <f aca="false">COUNTIF('Planificateur Annuel'!X6:X28,"🔴 URGENT")+COUNTIF('Planificateur Annuel'!X6:X28,"⚠ Bientôt")</f>
        <v>4</v>
      </c>
      <c r="C5" s="12" t="n">
        <f aca="false">COUNTIF('Planificateur Annuel'!AB6:AB28,"🔴 URGENT")+COUNTIF('Planificateur Annuel'!AB6:AB28,"⚠ Bientôt")</f>
        <v>5</v>
      </c>
      <c r="D5" s="13" t="n">
        <f aca="false">COUNTIF('Planificateur Annuel'!X6:X28,"🔴 URGENT")+COUNTIF('Planificateur Annuel'!AB6:AB28,"🔴 URGENT")</f>
        <v>6</v>
      </c>
      <c r="E5" s="14" t="n">
        <f aca="false">'Historique Interventions'!A4+'Historique Interventions'!B4+'Historique Interventions'!C4</f>
        <v>3330</v>
      </c>
      <c r="F5" s="15" t="n">
        <f aca="false">'Historique Interventions'!E4</f>
        <v>0.309090909090909</v>
      </c>
    </row>
    <row r="6" customFormat="false" ht="9.75" hidden="false" customHeight="true" outlineLevel="0" collapsed="false">
      <c r="A6" s="3"/>
      <c r="B6" s="3"/>
      <c r="C6" s="3"/>
      <c r="D6" s="3"/>
      <c r="E6" s="3"/>
      <c r="F6" s="3"/>
    </row>
    <row r="7" customFormat="false" ht="21.75" hidden="false" customHeight="true" outlineLevel="0" collapsed="false">
      <c r="A7" s="16" t="s">
        <v>8</v>
      </c>
      <c r="B7" s="16"/>
      <c r="C7" s="16"/>
      <c r="D7" s="16"/>
      <c r="E7" s="16"/>
      <c r="F7" s="16"/>
    </row>
    <row r="8" customFormat="false" ht="25.5" hidden="false" customHeight="true" outlineLevel="0" collapsed="false">
      <c r="A8" s="17" t="s">
        <v>9</v>
      </c>
      <c r="B8" s="17" t="s">
        <v>10</v>
      </c>
      <c r="C8" s="17" t="s">
        <v>11</v>
      </c>
      <c r="D8" s="18" t="s">
        <v>12</v>
      </c>
      <c r="E8" s="19" t="s">
        <v>13</v>
      </c>
      <c r="F8" s="20" t="s">
        <v>14</v>
      </c>
    </row>
    <row r="9" customFormat="false" ht="21.75" hidden="false" customHeight="true" outlineLevel="0" collapsed="false">
      <c r="A9" s="21" t="str">
        <f aca="false">IF('Planificateur Annuel'!B6="","",'Planificateur Annuel'!B6)</f>
        <v>CE-001</v>
      </c>
      <c r="B9" s="21" t="str">
        <f aca="false">IF('Planificateur Annuel'!B6="","",'Planificateur Annuel'!C6)</f>
        <v>Toyota 8FBM20</v>
      </c>
      <c r="C9" s="21" t="str">
        <f aca="false">IF('Planificateur Annuel'!B6="","",'Planificateur Annuel'!D6)</f>
        <v>Électrique</v>
      </c>
      <c r="D9" s="22" t="str">
        <f aca="false">IF('Planificateur Annuel'!B6="","",'Planificateur Annuel'!X6)</f>
        <v>🔴 URGENT</v>
      </c>
      <c r="E9" s="23" t="str">
        <f aca="false">IF('Planificateur Annuel'!B6="","",'Planificateur Annuel'!AB6)</f>
        <v>🔴 URGENT</v>
      </c>
      <c r="F9" s="24" t="str">
        <f aca="false">IF('Planificateur Annuel'!B6="","",IF(OR('Planificateur Annuel'!X6="🔴 URGENT",'Planificateur Annuel'!AB6="🔴 URGENT"),"🔴 CRITIQUE",IF(OR('Planificateur Annuel'!X6="⚠ Bientôt",'Planificateur Annuel'!AB6="⚠ Bientôt"),"⚠ ATTENTION","✅ OK")))</f>
        <v>🔴 CRITIQUE</v>
      </c>
    </row>
    <row r="10" customFormat="false" ht="21.75" hidden="false" customHeight="true" outlineLevel="0" collapsed="false">
      <c r="A10" s="25" t="str">
        <f aca="false">IF('Planificateur Annuel'!B7="","",'Planificateur Annuel'!B7)</f>
        <v>CE-002</v>
      </c>
      <c r="B10" s="25" t="str">
        <f aca="false">IF('Planificateur Annuel'!B7="","",'Planificateur Annuel'!C7)</f>
        <v>Toyota 8FBM20</v>
      </c>
      <c r="C10" s="25" t="str">
        <f aca="false">IF('Planificateur Annuel'!B7="","",'Planificateur Annuel'!D7)</f>
        <v>Électrique</v>
      </c>
      <c r="D10" s="22" t="str">
        <f aca="false">IF('Planificateur Annuel'!B7="","",'Planificateur Annuel'!X7)</f>
        <v>⚠ Bientôt</v>
      </c>
      <c r="E10" s="23" t="str">
        <f aca="false">IF('Planificateur Annuel'!B7="","",'Planificateur Annuel'!AB7)</f>
        <v>🔴 URGENT</v>
      </c>
      <c r="F10" s="26" t="str">
        <f aca="false">IF('Planificateur Annuel'!B7="","",IF(OR('Planificateur Annuel'!X7="🔴 URGENT",'Planificateur Annuel'!AB7="🔴 URGENT"),"🔴 CRITIQUE",IF(OR('Planificateur Annuel'!X7="⚠ Bientôt",'Planificateur Annuel'!AB7="⚠ Bientôt"),"⚠ ATTENTION","✅ OK")))</f>
        <v>🔴 CRITIQUE</v>
      </c>
    </row>
    <row r="11" customFormat="false" ht="21.75" hidden="false" customHeight="true" outlineLevel="0" collapsed="false">
      <c r="A11" s="21" t="str">
        <f aca="false">IF('Planificateur Annuel'!B8="","",'Planificateur Annuel'!B8)</f>
        <v>CE-003</v>
      </c>
      <c r="B11" s="21" t="str">
        <f aca="false">IF('Planificateur Annuel'!B8="","",'Planificateur Annuel'!C8)</f>
        <v>Linde H35D</v>
      </c>
      <c r="C11" s="21" t="str">
        <f aca="false">IF('Planificateur Annuel'!B8="","",'Planificateur Annuel'!D8)</f>
        <v>Diesel</v>
      </c>
      <c r="D11" s="22" t="str">
        <f aca="false">IF('Planificateur Annuel'!B8="","",'Planificateur Annuel'!X8)</f>
        <v>🔴 URGENT</v>
      </c>
      <c r="E11" s="23" t="str">
        <f aca="false">IF('Planificateur Annuel'!B8="","",'Planificateur Annuel'!AB8)</f>
        <v>🔴 URGENT</v>
      </c>
      <c r="F11" s="24" t="str">
        <f aca="false">IF('Planificateur Annuel'!B8="","",IF(OR('Planificateur Annuel'!X8="🔴 URGENT",'Planificateur Annuel'!AB8="🔴 URGENT"),"🔴 CRITIQUE",IF(OR('Planificateur Annuel'!X8="⚠ Bientôt",'Planificateur Annuel'!AB8="⚠ Bientôt"),"⚠ ATTENTION","✅ OK")))</f>
        <v>🔴 CRITIQUE</v>
      </c>
    </row>
    <row r="12" customFormat="false" ht="21.75" hidden="false" customHeight="true" outlineLevel="0" collapsed="false">
      <c r="A12" s="25" t="str">
        <f aca="false">IF('Planificateur Annuel'!B9="","",'Planificateur Annuel'!B9)</f>
        <v>CE-004</v>
      </c>
      <c r="B12" s="25" t="str">
        <f aca="false">IF('Planificateur Annuel'!B9="","",'Planificateur Annuel'!C9)</f>
        <v>Manitou MHT</v>
      </c>
      <c r="C12" s="25" t="str">
        <f aca="false">IF('Planificateur Annuel'!B9="","",'Planificateur Annuel'!D9)</f>
        <v>Diesel</v>
      </c>
      <c r="D12" s="22" t="str">
        <f aca="false">IF('Planificateur Annuel'!B9="","",'Planificateur Annuel'!X9)</f>
        <v>⚠ Bientôt</v>
      </c>
      <c r="E12" s="23" t="str">
        <f aca="false">IF('Planificateur Annuel'!B9="","",'Planificateur Annuel'!AB9)</f>
        <v>🔴 URGENT</v>
      </c>
      <c r="F12" s="26" t="str">
        <f aca="false">IF('Planificateur Annuel'!B9="","",IF(OR('Planificateur Annuel'!X9="🔴 URGENT",'Planificateur Annuel'!AB9="🔴 URGENT"),"🔴 CRITIQUE",IF(OR('Planificateur Annuel'!X9="⚠ Bientôt",'Planificateur Annuel'!AB9="⚠ Bientôt"),"⚠ ATTENTION","✅ OK")))</f>
        <v>🔴 CRITIQUE</v>
      </c>
    </row>
    <row r="13" customFormat="false" ht="21.75" hidden="false" customHeight="true" outlineLevel="0" collapsed="false">
      <c r="A13" s="21" t="str">
        <f aca="false">IF('Planificateur Annuel'!B10="","",'Planificateur Annuel'!B10)</f>
        <v>CE-005</v>
      </c>
      <c r="B13" s="21" t="str">
        <f aca="false">IF('Planificateur Annuel'!B10="","",'Planificateur Annuel'!C10)</f>
        <v>Crown SC6000</v>
      </c>
      <c r="C13" s="21" t="str">
        <f aca="false">IF('Planificateur Annuel'!B10="","",'Planificateur Annuel'!D10)</f>
        <v>Électrique</v>
      </c>
      <c r="D13" s="22" t="str">
        <f aca="false">IF('Planificateur Annuel'!B10="","",'Planificateur Annuel'!X10)</f>
        <v>📋 Planifier</v>
      </c>
      <c r="E13" s="23" t="str">
        <f aca="false">IF('Planificateur Annuel'!B10="","",'Planificateur Annuel'!AB10)</f>
        <v>⚠ Bientôt</v>
      </c>
      <c r="F13" s="24" t="str">
        <f aca="false">IF('Planificateur Annuel'!B10="","",IF(OR('Planificateur Annuel'!X10="🔴 URGENT",'Planificateur Annuel'!AB10="🔴 URGENT"),"🔴 CRITIQUE",IF(OR('Planificateur Annuel'!X10="⚠ Bientôt",'Planificateur Annuel'!AB10="⚠ Bientôt"),"⚠ ATTENTION","✅ OK")))</f>
        <v>⚠ ATTENTION</v>
      </c>
    </row>
    <row r="14" customFormat="false" ht="21.75" hidden="false" customHeight="true" outlineLevel="0" collapsed="false">
      <c r="A14" s="25" t="str">
        <f aca="false">IF('Planificateur Annuel'!B11="","",'Planificateur Annuel'!B11)</f>
        <v/>
      </c>
      <c r="B14" s="25" t="str">
        <f aca="false">IF('Planificateur Annuel'!B11="","",'Planificateur Annuel'!C11)</f>
        <v/>
      </c>
      <c r="C14" s="25" t="str">
        <f aca="false">IF('Planificateur Annuel'!B11="","",'Planificateur Annuel'!D11)</f>
        <v/>
      </c>
      <c r="D14" s="22" t="str">
        <f aca="false">IF('Planificateur Annuel'!B11="","",'Planificateur Annuel'!X11)</f>
        <v/>
      </c>
      <c r="E14" s="23" t="str">
        <f aca="false">IF('Planificateur Annuel'!B11="","",'Planificateur Annuel'!AB11)</f>
        <v/>
      </c>
      <c r="F14" s="26" t="str">
        <f aca="false">IF('Planificateur Annuel'!B11="","",IF(OR('Planificateur Annuel'!X11="🔴 URGENT",'Planificateur Annuel'!AB11="🔴 URGENT"),"🔴 CRITIQUE",IF(OR('Planificateur Annuel'!X11="⚠ Bientôt",'Planificateur Annuel'!AB11="⚠ Bientôt"),"⚠ ATTENTION","✅ OK")))</f>
        <v/>
      </c>
    </row>
    <row r="15" customFormat="false" ht="21.75" hidden="false" customHeight="true" outlineLevel="0" collapsed="false">
      <c r="A15" s="21" t="str">
        <f aca="false">IF('Planificateur Annuel'!B12="","",'Planificateur Annuel'!B12)</f>
        <v/>
      </c>
      <c r="B15" s="21" t="str">
        <f aca="false">IF('Planificateur Annuel'!B12="","",'Planificateur Annuel'!C12)</f>
        <v/>
      </c>
      <c r="C15" s="21" t="str">
        <f aca="false">IF('Planificateur Annuel'!B12="","",'Planificateur Annuel'!D12)</f>
        <v/>
      </c>
      <c r="D15" s="22" t="str">
        <f aca="false">IF('Planificateur Annuel'!B12="","",'Planificateur Annuel'!X12)</f>
        <v/>
      </c>
      <c r="E15" s="23" t="str">
        <f aca="false">IF('Planificateur Annuel'!B12="","",'Planificateur Annuel'!AB12)</f>
        <v/>
      </c>
      <c r="F15" s="24" t="str">
        <f aca="false">IF('Planificateur Annuel'!B12="","",IF(OR('Planificateur Annuel'!X12="🔴 URGENT",'Planificateur Annuel'!AB12="🔴 URGENT"),"🔴 CRITIQUE",IF(OR('Planificateur Annuel'!X12="⚠ Bientôt",'Planificateur Annuel'!AB12="⚠ Bientôt"),"⚠ ATTENTION","✅ OK")))</f>
        <v/>
      </c>
    </row>
    <row r="16" customFormat="false" ht="21.75" hidden="false" customHeight="true" outlineLevel="0" collapsed="false">
      <c r="A16" s="25" t="str">
        <f aca="false">IF('Planificateur Annuel'!B13="","",'Planificateur Annuel'!B13)</f>
        <v/>
      </c>
      <c r="B16" s="25" t="str">
        <f aca="false">IF('Planificateur Annuel'!B13="","",'Planificateur Annuel'!C13)</f>
        <v/>
      </c>
      <c r="C16" s="25" t="str">
        <f aca="false">IF('Planificateur Annuel'!B13="","",'Planificateur Annuel'!D13)</f>
        <v/>
      </c>
      <c r="D16" s="22" t="str">
        <f aca="false">IF('Planificateur Annuel'!B13="","",'Planificateur Annuel'!X13)</f>
        <v/>
      </c>
      <c r="E16" s="23" t="str">
        <f aca="false">IF('Planificateur Annuel'!B13="","",'Planificateur Annuel'!AB13)</f>
        <v/>
      </c>
      <c r="F16" s="26" t="str">
        <f aca="false">IF('Planificateur Annuel'!B13="","",IF(OR('Planificateur Annuel'!X13="🔴 URGENT",'Planificateur Annuel'!AB13="🔴 URGENT"),"🔴 CRITIQUE",IF(OR('Planificateur Annuel'!X13="⚠ Bientôt",'Planificateur Annuel'!AB13="⚠ Bientôt"),"⚠ ATTENTION","✅ OK")))</f>
        <v/>
      </c>
    </row>
    <row r="17" customFormat="false" ht="21.75" hidden="false" customHeight="true" outlineLevel="0" collapsed="false">
      <c r="A17" s="21" t="str">
        <f aca="false">IF('Planificateur Annuel'!B14="","",'Planificateur Annuel'!B14)</f>
        <v/>
      </c>
      <c r="B17" s="21" t="str">
        <f aca="false">IF('Planificateur Annuel'!B14="","",'Planificateur Annuel'!C14)</f>
        <v/>
      </c>
      <c r="C17" s="21" t="str">
        <f aca="false">IF('Planificateur Annuel'!B14="","",'Planificateur Annuel'!D14)</f>
        <v/>
      </c>
      <c r="D17" s="22" t="str">
        <f aca="false">IF('Planificateur Annuel'!B14="","",'Planificateur Annuel'!X14)</f>
        <v/>
      </c>
      <c r="E17" s="23" t="str">
        <f aca="false">IF('Planificateur Annuel'!B14="","",'Planificateur Annuel'!AB14)</f>
        <v/>
      </c>
      <c r="F17" s="24" t="str">
        <f aca="false">IF('Planificateur Annuel'!B14="","",IF(OR('Planificateur Annuel'!X14="🔴 URGENT",'Planificateur Annuel'!AB14="🔴 URGENT"),"🔴 CRITIQUE",IF(OR('Planificateur Annuel'!X14="⚠ Bientôt",'Planificateur Annuel'!AB14="⚠ Bientôt"),"⚠ ATTENTION","✅ OK")))</f>
        <v/>
      </c>
    </row>
    <row r="18" customFormat="false" ht="21.75" hidden="false" customHeight="true" outlineLevel="0" collapsed="false">
      <c r="A18" s="25" t="str">
        <f aca="false">IF('Planificateur Annuel'!B15="","",'Planificateur Annuel'!B15)</f>
        <v/>
      </c>
      <c r="B18" s="25" t="str">
        <f aca="false">IF('Planificateur Annuel'!B15="","",'Planificateur Annuel'!C15)</f>
        <v/>
      </c>
      <c r="C18" s="25" t="str">
        <f aca="false">IF('Planificateur Annuel'!B15="","",'Planificateur Annuel'!D15)</f>
        <v/>
      </c>
      <c r="D18" s="22" t="str">
        <f aca="false">IF('Planificateur Annuel'!B15="","",'Planificateur Annuel'!X15)</f>
        <v/>
      </c>
      <c r="E18" s="23" t="str">
        <f aca="false">IF('Planificateur Annuel'!B15="","",'Planificateur Annuel'!AB15)</f>
        <v/>
      </c>
      <c r="F18" s="26" t="str">
        <f aca="false">IF('Planificateur Annuel'!B15="","",IF(OR('Planificateur Annuel'!X15="🔴 URGENT",'Planificateur Annuel'!AB15="🔴 URGENT"),"🔴 CRITIQUE",IF(OR('Planificateur Annuel'!X15="⚠ Bientôt",'Planificateur Annuel'!AB15="⚠ Bientôt"),"⚠ ATTENTION","✅ OK")))</f>
        <v/>
      </c>
    </row>
    <row r="19" customFormat="false" ht="21.75" hidden="false" customHeight="true" outlineLevel="0" collapsed="false">
      <c r="A19" s="21" t="str">
        <f aca="false">IF('Planificateur Annuel'!B16="","",'Planificateur Annuel'!B16)</f>
        <v/>
      </c>
      <c r="B19" s="21" t="str">
        <f aca="false">IF('Planificateur Annuel'!B16="","",'Planificateur Annuel'!C16)</f>
        <v/>
      </c>
      <c r="C19" s="21" t="str">
        <f aca="false">IF('Planificateur Annuel'!B16="","",'Planificateur Annuel'!D16)</f>
        <v/>
      </c>
      <c r="D19" s="22" t="str">
        <f aca="false">IF('Planificateur Annuel'!B16="","",'Planificateur Annuel'!X16)</f>
        <v/>
      </c>
      <c r="E19" s="23" t="str">
        <f aca="false">IF('Planificateur Annuel'!B16="","",'Planificateur Annuel'!AB16)</f>
        <v/>
      </c>
      <c r="F19" s="24" t="str">
        <f aca="false">IF('Planificateur Annuel'!B16="","",IF(OR('Planificateur Annuel'!X16="🔴 URGENT",'Planificateur Annuel'!AB16="🔴 URGENT"),"🔴 CRITIQUE",IF(OR('Planificateur Annuel'!X16="⚠ Bientôt",'Planificateur Annuel'!AB16="⚠ Bientôt"),"⚠ ATTENTION","✅ OK")))</f>
        <v/>
      </c>
    </row>
    <row r="20" customFormat="false" ht="21.75" hidden="false" customHeight="true" outlineLevel="0" collapsed="false">
      <c r="A20" s="25" t="str">
        <f aca="false">IF('Planificateur Annuel'!B17="","",'Planificateur Annuel'!B17)</f>
        <v/>
      </c>
      <c r="B20" s="25" t="str">
        <f aca="false">IF('Planificateur Annuel'!B17="","",'Planificateur Annuel'!C17)</f>
        <v/>
      </c>
      <c r="C20" s="25" t="str">
        <f aca="false">IF('Planificateur Annuel'!B17="","",'Planificateur Annuel'!D17)</f>
        <v/>
      </c>
      <c r="D20" s="22" t="str">
        <f aca="false">IF('Planificateur Annuel'!B17="","",'Planificateur Annuel'!X17)</f>
        <v/>
      </c>
      <c r="E20" s="23" t="str">
        <f aca="false">IF('Planificateur Annuel'!B17="","",'Planificateur Annuel'!AB17)</f>
        <v/>
      </c>
      <c r="F20" s="26" t="str">
        <f aca="false">IF('Planificateur Annuel'!B17="","",IF(OR('Planificateur Annuel'!X17="🔴 URGENT",'Planificateur Annuel'!AB17="🔴 URGENT"),"🔴 CRITIQUE",IF(OR('Planificateur Annuel'!X17="⚠ Bientôt",'Planificateur Annuel'!AB17="⚠ Bientôt"),"⚠ ATTENTION","✅ OK")))</f>
        <v/>
      </c>
    </row>
    <row r="21" customFormat="false" ht="21.75" hidden="false" customHeight="true" outlineLevel="0" collapsed="false">
      <c r="A21" s="21" t="str">
        <f aca="false">IF('Planificateur Annuel'!B18="","",'Planificateur Annuel'!B18)</f>
        <v/>
      </c>
      <c r="B21" s="21" t="str">
        <f aca="false">IF('Planificateur Annuel'!B18="","",'Planificateur Annuel'!C18)</f>
        <v/>
      </c>
      <c r="C21" s="21" t="str">
        <f aca="false">IF('Planificateur Annuel'!B18="","",'Planificateur Annuel'!D18)</f>
        <v/>
      </c>
      <c r="D21" s="22" t="str">
        <f aca="false">IF('Planificateur Annuel'!B18="","",'Planificateur Annuel'!X18)</f>
        <v/>
      </c>
      <c r="E21" s="23" t="str">
        <f aca="false">IF('Planificateur Annuel'!B18="","",'Planificateur Annuel'!AB18)</f>
        <v/>
      </c>
      <c r="F21" s="24" t="str">
        <f aca="false">IF('Planificateur Annuel'!B18="","",IF(OR('Planificateur Annuel'!X18="🔴 URGENT",'Planificateur Annuel'!AB18="🔴 URGENT"),"🔴 CRITIQUE",IF(OR('Planificateur Annuel'!X18="⚠ Bientôt",'Planificateur Annuel'!AB18="⚠ Bientôt"),"⚠ ATTENTION","✅ OK")))</f>
        <v/>
      </c>
    </row>
    <row r="22" customFormat="false" ht="21.75" hidden="false" customHeight="true" outlineLevel="0" collapsed="false">
      <c r="A22" s="25" t="str">
        <f aca="false">IF('Planificateur Annuel'!B19="","",'Planificateur Annuel'!B19)</f>
        <v/>
      </c>
      <c r="B22" s="25" t="str">
        <f aca="false">IF('Planificateur Annuel'!B19="","",'Planificateur Annuel'!C19)</f>
        <v/>
      </c>
      <c r="C22" s="25" t="str">
        <f aca="false">IF('Planificateur Annuel'!B19="","",'Planificateur Annuel'!D19)</f>
        <v/>
      </c>
      <c r="D22" s="22" t="str">
        <f aca="false">IF('Planificateur Annuel'!B19="","",'Planificateur Annuel'!X19)</f>
        <v/>
      </c>
      <c r="E22" s="23" t="str">
        <f aca="false">IF('Planificateur Annuel'!B19="","",'Planificateur Annuel'!AB19)</f>
        <v/>
      </c>
      <c r="F22" s="26" t="str">
        <f aca="false">IF('Planificateur Annuel'!B19="","",IF(OR('Planificateur Annuel'!X19="🔴 URGENT",'Planificateur Annuel'!AB19="🔴 URGENT"),"🔴 CRITIQUE",IF(OR('Planificateur Annuel'!X19="⚠ Bientôt",'Planificateur Annuel'!AB19="⚠ Bientôt"),"⚠ ATTENTION","✅ OK")))</f>
        <v/>
      </c>
    </row>
    <row r="23" customFormat="false" ht="21.75" hidden="false" customHeight="true" outlineLevel="0" collapsed="false">
      <c r="A23" s="21" t="str">
        <f aca="false">IF('Planificateur Annuel'!B20="","",'Planificateur Annuel'!B20)</f>
        <v/>
      </c>
      <c r="B23" s="21" t="str">
        <f aca="false">IF('Planificateur Annuel'!B20="","",'Planificateur Annuel'!C20)</f>
        <v/>
      </c>
      <c r="C23" s="21" t="str">
        <f aca="false">IF('Planificateur Annuel'!B20="","",'Planificateur Annuel'!D20)</f>
        <v/>
      </c>
      <c r="D23" s="22" t="str">
        <f aca="false">IF('Planificateur Annuel'!B20="","",'Planificateur Annuel'!X20)</f>
        <v/>
      </c>
      <c r="E23" s="23" t="str">
        <f aca="false">IF('Planificateur Annuel'!B20="","",'Planificateur Annuel'!AB20)</f>
        <v/>
      </c>
      <c r="F23" s="24" t="str">
        <f aca="false">IF('Planificateur Annuel'!B20="","",IF(OR('Planificateur Annuel'!X20="🔴 URGENT",'Planificateur Annuel'!AB20="🔴 URGENT"),"🔴 CRITIQUE",IF(OR('Planificateur Annuel'!X20="⚠ Bientôt",'Planificateur Annuel'!AB20="⚠ Bientôt"),"⚠ ATTENTION","✅ OK")))</f>
        <v/>
      </c>
    </row>
    <row r="24" customFormat="false" ht="21.75" hidden="false" customHeight="true" outlineLevel="0" collapsed="false">
      <c r="A24" s="25" t="str">
        <f aca="false">IF('Planificateur Annuel'!B21="","",'Planificateur Annuel'!B21)</f>
        <v/>
      </c>
      <c r="B24" s="25" t="str">
        <f aca="false">IF('Planificateur Annuel'!B21="","",'Planificateur Annuel'!C21)</f>
        <v/>
      </c>
      <c r="C24" s="25" t="str">
        <f aca="false">IF('Planificateur Annuel'!B21="","",'Planificateur Annuel'!D21)</f>
        <v/>
      </c>
      <c r="D24" s="22" t="str">
        <f aca="false">IF('Planificateur Annuel'!B21="","",'Planificateur Annuel'!X21)</f>
        <v/>
      </c>
      <c r="E24" s="23" t="str">
        <f aca="false">IF('Planificateur Annuel'!B21="","",'Planificateur Annuel'!AB21)</f>
        <v/>
      </c>
      <c r="F24" s="26" t="str">
        <f aca="false">IF('Planificateur Annuel'!B21="","",IF(OR('Planificateur Annuel'!X21="🔴 URGENT",'Planificateur Annuel'!AB21="🔴 URGENT"),"🔴 CRITIQUE",IF(OR('Planificateur Annuel'!X21="⚠ Bientôt",'Planificateur Annuel'!AB21="⚠ Bientôt"),"⚠ ATTENTION","✅ OK")))</f>
        <v/>
      </c>
    </row>
    <row r="25" customFormat="false" ht="21.75" hidden="false" customHeight="true" outlineLevel="0" collapsed="false">
      <c r="A25" s="21" t="str">
        <f aca="false">IF('Planificateur Annuel'!B22="","",'Planificateur Annuel'!B22)</f>
        <v/>
      </c>
      <c r="B25" s="21" t="str">
        <f aca="false">IF('Planificateur Annuel'!B22="","",'Planificateur Annuel'!C22)</f>
        <v/>
      </c>
      <c r="C25" s="21" t="str">
        <f aca="false">IF('Planificateur Annuel'!B22="","",'Planificateur Annuel'!D22)</f>
        <v/>
      </c>
      <c r="D25" s="22" t="str">
        <f aca="false">IF('Planificateur Annuel'!B22="","",'Planificateur Annuel'!X22)</f>
        <v/>
      </c>
      <c r="E25" s="23" t="str">
        <f aca="false">IF('Planificateur Annuel'!B22="","",'Planificateur Annuel'!AB22)</f>
        <v/>
      </c>
      <c r="F25" s="24" t="str">
        <f aca="false">IF('Planificateur Annuel'!B22="","",IF(OR('Planificateur Annuel'!X22="🔴 URGENT",'Planificateur Annuel'!AB22="🔴 URGENT"),"🔴 CRITIQUE",IF(OR('Planificateur Annuel'!X22="⚠ Bientôt",'Planificateur Annuel'!AB22="⚠ Bientôt"),"⚠ ATTENTION","✅ OK")))</f>
        <v/>
      </c>
    </row>
    <row r="26" customFormat="false" ht="21.75" hidden="false" customHeight="true" outlineLevel="0" collapsed="false">
      <c r="A26" s="25" t="str">
        <f aca="false">IF('Planificateur Annuel'!B23="","",'Planificateur Annuel'!B23)</f>
        <v/>
      </c>
      <c r="B26" s="25" t="str">
        <f aca="false">IF('Planificateur Annuel'!B23="","",'Planificateur Annuel'!C23)</f>
        <v/>
      </c>
      <c r="C26" s="25" t="str">
        <f aca="false">IF('Planificateur Annuel'!B23="","",'Planificateur Annuel'!D23)</f>
        <v/>
      </c>
      <c r="D26" s="22" t="str">
        <f aca="false">IF('Planificateur Annuel'!B23="","",'Planificateur Annuel'!X23)</f>
        <v/>
      </c>
      <c r="E26" s="23" t="str">
        <f aca="false">IF('Planificateur Annuel'!B23="","",'Planificateur Annuel'!AB23)</f>
        <v/>
      </c>
      <c r="F26" s="26" t="str">
        <f aca="false">IF('Planificateur Annuel'!B23="","",IF(OR('Planificateur Annuel'!X23="🔴 URGENT",'Planificateur Annuel'!AB23="🔴 URGENT"),"🔴 CRITIQUE",IF(OR('Planificateur Annuel'!X23="⚠ Bientôt",'Planificateur Annuel'!AB23="⚠ Bientôt"),"⚠ ATTENTION","✅ OK")))</f>
        <v/>
      </c>
    </row>
    <row r="27" customFormat="false" ht="21.75" hidden="false" customHeight="true" outlineLevel="0" collapsed="false">
      <c r="A27" s="21" t="str">
        <f aca="false">IF('Planificateur Annuel'!B24="","",'Planificateur Annuel'!B24)</f>
        <v/>
      </c>
      <c r="B27" s="21" t="str">
        <f aca="false">IF('Planificateur Annuel'!B24="","",'Planificateur Annuel'!C24)</f>
        <v/>
      </c>
      <c r="C27" s="21" t="str">
        <f aca="false">IF('Planificateur Annuel'!B24="","",'Planificateur Annuel'!D24)</f>
        <v/>
      </c>
      <c r="D27" s="22" t="str">
        <f aca="false">IF('Planificateur Annuel'!B24="","",'Planificateur Annuel'!X24)</f>
        <v/>
      </c>
      <c r="E27" s="23" t="str">
        <f aca="false">IF('Planificateur Annuel'!B24="","",'Planificateur Annuel'!AB24)</f>
        <v/>
      </c>
      <c r="F27" s="24" t="str">
        <f aca="false">IF('Planificateur Annuel'!B24="","",IF(OR('Planificateur Annuel'!X24="🔴 URGENT",'Planificateur Annuel'!AB24="🔴 URGENT"),"🔴 CRITIQUE",IF(OR('Planificateur Annuel'!X24="⚠ Bientôt",'Planificateur Annuel'!AB24="⚠ Bientôt"),"⚠ ATTENTION","✅ OK")))</f>
        <v/>
      </c>
    </row>
    <row r="28" customFormat="false" ht="21.75" hidden="false" customHeight="true" outlineLevel="0" collapsed="false">
      <c r="A28" s="25" t="str">
        <f aca="false">IF('Planificateur Annuel'!B25="","",'Planificateur Annuel'!B25)</f>
        <v/>
      </c>
      <c r="B28" s="25" t="str">
        <f aca="false">IF('Planificateur Annuel'!B25="","",'Planificateur Annuel'!C25)</f>
        <v/>
      </c>
      <c r="C28" s="25" t="str">
        <f aca="false">IF('Planificateur Annuel'!B25="","",'Planificateur Annuel'!D25)</f>
        <v/>
      </c>
      <c r="D28" s="22" t="str">
        <f aca="false">IF('Planificateur Annuel'!B25="","",'Planificateur Annuel'!X25)</f>
        <v/>
      </c>
      <c r="E28" s="23" t="str">
        <f aca="false">IF('Planificateur Annuel'!B25="","",'Planificateur Annuel'!AB25)</f>
        <v/>
      </c>
      <c r="F28" s="26" t="str">
        <f aca="false">IF('Planificateur Annuel'!B25="","",IF(OR('Planificateur Annuel'!X25="🔴 URGENT",'Planificateur Annuel'!AB25="🔴 URGENT"),"🔴 CRITIQUE",IF(OR('Planificateur Annuel'!X25="⚠ Bientôt",'Planificateur Annuel'!AB25="⚠ Bientôt"),"⚠ ATTENTION","✅ OK")))</f>
        <v/>
      </c>
    </row>
    <row r="30" customFormat="false" ht="18" hidden="false" customHeight="true" outlineLevel="0" collapsed="false">
      <c r="A30" s="27" t="s">
        <v>15</v>
      </c>
      <c r="B30" s="27"/>
      <c r="C30" s="27"/>
      <c r="D30" s="27"/>
      <c r="E30" s="27"/>
      <c r="F30" s="27"/>
    </row>
  </sheetData>
  <sheetProtection sheet="true" password="ce4b"/>
  <mergeCells count="4">
    <mergeCell ref="A1:F1"/>
    <mergeCell ref="A2:F2"/>
    <mergeCell ref="A7:F7"/>
    <mergeCell ref="A30:F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5" topLeftCell="I6" activePane="bottomRight" state="frozen"/>
      <selection pane="topLeft" activeCell="A1" activeCellId="0" sqref="A1"/>
      <selection pane="topRight" activeCell="I1" activeCellId="0" sqref="I1"/>
      <selection pane="bottomLeft" activeCell="A6" activeCellId="0" sqref="A6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1"/>
    <col collapsed="false" customWidth="true" hidden="false" outlineLevel="0" max="5" min="5" style="0" width="9"/>
    <col collapsed="false" customWidth="true" hidden="false" outlineLevel="0" max="6" min="6" style="0" width="11"/>
    <col collapsed="false" customWidth="true" hidden="false" outlineLevel="0" max="8" min="7" style="0" width="13"/>
    <col collapsed="false" customWidth="true" hidden="false" outlineLevel="0" max="20" min="9" style="0" width="7"/>
    <col collapsed="false" customWidth="true" hidden="false" outlineLevel="0" max="21" min="21" style="0" width="3"/>
    <col collapsed="false" customWidth="true" hidden="false" outlineLevel="0" max="22" min="22" style="0" width="15"/>
    <col collapsed="false" customWidth="true" hidden="false" outlineLevel="0" max="23" min="23" style="0" width="11"/>
    <col collapsed="false" customWidth="true" hidden="false" outlineLevel="0" max="24" min="24" style="0" width="13"/>
    <col collapsed="false" customWidth="true" hidden="false" outlineLevel="0" max="25" min="25" style="0" width="3"/>
    <col collapsed="false" customWidth="true" hidden="false" outlineLevel="0" max="26" min="26" style="0" width="15"/>
    <col collapsed="false" customWidth="true" hidden="false" outlineLevel="0" max="27" min="27" style="0" width="11"/>
    <col collapsed="false" customWidth="true" hidden="false" outlineLevel="0" max="28" min="28" style="0" width="13"/>
  </cols>
  <sheetData>
    <row r="1" customFormat="false" ht="33.75" hidden="false" customHeight="true" outlineLevel="0" collapsed="false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customFormat="false" ht="18" hidden="false" customHeight="true" outlineLevel="0" collapsed="false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customFormat="false" ht="21.75" hidden="false" customHeight="true" outlineLevel="0" collapsed="false">
      <c r="A3" s="29" t="s">
        <v>18</v>
      </c>
      <c r="B3" s="29"/>
      <c r="C3" s="30" t="n">
        <v>2026</v>
      </c>
      <c r="D3" s="31" t="s">
        <v>19</v>
      </c>
      <c r="E3" s="31"/>
      <c r="F3" s="31"/>
      <c r="G3" s="31"/>
      <c r="H3" s="31"/>
      <c r="I3" s="32" t="n">
        <v>20</v>
      </c>
      <c r="J3" s="33" t="s">
        <v>20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customFormat="false" ht="9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customFormat="false" ht="31.5" hidden="false" customHeight="true" outlineLevel="0" collapsed="false">
      <c r="A5" s="17" t="s">
        <v>21</v>
      </c>
      <c r="B5" s="17" t="s">
        <v>9</v>
      </c>
      <c r="C5" s="17" t="s">
        <v>22</v>
      </c>
      <c r="D5" s="17" t="s">
        <v>11</v>
      </c>
      <c r="E5" s="17" t="s">
        <v>23</v>
      </c>
      <c r="F5" s="17" t="s">
        <v>24</v>
      </c>
      <c r="G5" s="18" t="s">
        <v>25</v>
      </c>
      <c r="H5" s="19" t="s">
        <v>26</v>
      </c>
      <c r="I5" s="20" t="s">
        <v>27</v>
      </c>
      <c r="J5" s="20" t="s">
        <v>28</v>
      </c>
      <c r="K5" s="20" t="s">
        <v>29</v>
      </c>
      <c r="L5" s="20" t="s">
        <v>30</v>
      </c>
      <c r="M5" s="20" t="s">
        <v>31</v>
      </c>
      <c r="N5" s="20" t="s">
        <v>32</v>
      </c>
      <c r="O5" s="20" t="s">
        <v>33</v>
      </c>
      <c r="P5" s="20" t="s">
        <v>34</v>
      </c>
      <c r="Q5" s="20" t="s">
        <v>35</v>
      </c>
      <c r="R5" s="20" t="s">
        <v>36</v>
      </c>
      <c r="S5" s="20" t="s">
        <v>37</v>
      </c>
      <c r="T5" s="20" t="s">
        <v>38</v>
      </c>
      <c r="U5" s="3"/>
      <c r="V5" s="18" t="s">
        <v>39</v>
      </c>
      <c r="W5" s="18" t="s">
        <v>40</v>
      </c>
      <c r="X5" s="18" t="s">
        <v>41</v>
      </c>
      <c r="Y5" s="3"/>
      <c r="Z5" s="19" t="s">
        <v>42</v>
      </c>
      <c r="AA5" s="19" t="s">
        <v>40</v>
      </c>
      <c r="AB5" s="19" t="s">
        <v>43</v>
      </c>
    </row>
    <row r="6" customFormat="false" ht="21.75" hidden="false" customHeight="true" outlineLevel="0" collapsed="false">
      <c r="A6" s="34" t="n">
        <v>1</v>
      </c>
      <c r="B6" s="35" t="s">
        <v>44</v>
      </c>
      <c r="C6" s="35" t="s">
        <v>45</v>
      </c>
      <c r="D6" s="35" t="s">
        <v>46</v>
      </c>
      <c r="E6" s="36" t="n">
        <v>7</v>
      </c>
      <c r="F6" s="37" t="n">
        <v>1850</v>
      </c>
      <c r="G6" s="38" t="s">
        <v>47</v>
      </c>
      <c r="H6" s="38" t="s">
        <v>48</v>
      </c>
      <c r="I6" s="39" t="s">
        <v>49</v>
      </c>
      <c r="J6" s="39" t="s">
        <v>49</v>
      </c>
      <c r="K6" s="39" t="s">
        <v>50</v>
      </c>
      <c r="L6" s="39" t="s">
        <v>49</v>
      </c>
      <c r="M6" s="39" t="s">
        <v>51</v>
      </c>
      <c r="N6" s="39" t="s">
        <v>49</v>
      </c>
      <c r="O6" s="39" t="s">
        <v>50</v>
      </c>
      <c r="P6" s="39" t="s">
        <v>52</v>
      </c>
      <c r="Q6" s="39" t="s">
        <v>53</v>
      </c>
      <c r="R6" s="39" t="s">
        <v>52</v>
      </c>
      <c r="S6" s="39" t="s">
        <v>51</v>
      </c>
      <c r="T6" s="39" t="s">
        <v>52</v>
      </c>
      <c r="U6" s="3"/>
      <c r="V6" s="40" t="n">
        <f aca="false">IFERROR(IF(G6="","",G6+183),"—")</f>
        <v>46098</v>
      </c>
      <c r="W6" s="41" t="n">
        <f aca="true">IFERROR(IF(V6="","",V6-TODAY()),"—")</f>
        <v>8</v>
      </c>
      <c r="X6" s="22" t="str">
        <f aca="false">IFERROR(IF(G6="","Renseigner date",IF(W6&lt;0,"🔴 URGENT",IF(W6&lt;=30,"🔴 URGENT",IF(W6&lt;=60,"⚠ Bientôt",IF(W6&lt;=90,"📋 Planifier","✅ OK"))))),"—")</f>
        <v>🔴 URGENT</v>
      </c>
      <c r="Y6" s="3"/>
      <c r="Z6" s="42" t="n">
        <f aca="false">IFERROR(IF(OR(H6="",F6="",E6=""),"",IF(D6="Électrique",H6+INT((1000-MOD(F6,1000))/E6*(30/$I$3)),H6+INT((500-MOD(F6,500))/E6*(30/$I$3)))),"—")</f>
        <v>45963</v>
      </c>
      <c r="AA6" s="43" t="n">
        <f aca="true">IFERROR(IF(Z6="","",Z6-TODAY()),"—")</f>
        <v>-127</v>
      </c>
      <c r="AB6" s="23" t="str">
        <f aca="false">IFERROR(IF(H6="","Renseigner date",IF(AA6&lt;0,"🔴 URGENT",IF(AA6&lt;=30,"🔴 URGENT",IF(AA6&lt;=60,"⚠ Bientôt",IF(AA6&lt;=90,"📋 Planifier","✅ OK"))))),"—")</f>
        <v>🔴 URGENT</v>
      </c>
    </row>
    <row r="7" customFormat="false" ht="21.75" hidden="false" customHeight="true" outlineLevel="0" collapsed="false">
      <c r="A7" s="44" t="n">
        <v>2</v>
      </c>
      <c r="B7" s="35" t="s">
        <v>54</v>
      </c>
      <c r="C7" s="35" t="s">
        <v>45</v>
      </c>
      <c r="D7" s="35" t="s">
        <v>46</v>
      </c>
      <c r="E7" s="36" t="n">
        <v>6</v>
      </c>
      <c r="F7" s="37" t="n">
        <v>920</v>
      </c>
      <c r="G7" s="38" t="s">
        <v>55</v>
      </c>
      <c r="H7" s="38" t="s">
        <v>56</v>
      </c>
      <c r="I7" s="39" t="s">
        <v>49</v>
      </c>
      <c r="J7" s="39" t="s">
        <v>52</v>
      </c>
      <c r="K7" s="39" t="s">
        <v>53</v>
      </c>
      <c r="L7" s="39" t="s">
        <v>52</v>
      </c>
      <c r="M7" s="39" t="s">
        <v>51</v>
      </c>
      <c r="N7" s="39" t="s">
        <v>52</v>
      </c>
      <c r="O7" s="39" t="s">
        <v>52</v>
      </c>
      <c r="P7" s="39" t="s">
        <v>53</v>
      </c>
      <c r="Q7" s="39" t="s">
        <v>52</v>
      </c>
      <c r="R7" s="39" t="s">
        <v>51</v>
      </c>
      <c r="S7" s="39" t="s">
        <v>52</v>
      </c>
      <c r="T7" s="39" t="s">
        <v>52</v>
      </c>
      <c r="U7" s="3"/>
      <c r="V7" s="40" t="n">
        <f aca="false">IFERROR(IF(G7="","",G7+183),"—")</f>
        <v>46145</v>
      </c>
      <c r="W7" s="41" t="n">
        <f aca="true">IFERROR(IF(V7="","",V7-TODAY()),"—")</f>
        <v>55</v>
      </c>
      <c r="X7" s="22" t="str">
        <f aca="false">IFERROR(IF(G7="","Renseigner date",IF(W7&lt;0,"🔴 URGENT",IF(W7&lt;=30,"🔴 URGENT",IF(W7&lt;=60,"⚠ Bientôt",IF(W7&lt;=90,"📋 Planifier","✅ OK"))))),"—")</f>
        <v>⚠ Bientôt</v>
      </c>
      <c r="Y7" s="3"/>
      <c r="Z7" s="42" t="n">
        <f aca="false">IFERROR(IF(OR(H7="",F7="",E7=""),"",IF(D7="Électrique",H7+INT((1000-MOD(F7,1000))/E7*(30/$I$3)),H7+INT((500-MOD(F7,500))/E7*(30/$I$3)))),"—")</f>
        <v>45996</v>
      </c>
      <c r="AA7" s="43" t="n">
        <f aca="true">IFERROR(IF(Z7="","",Z7-TODAY()),"—")</f>
        <v>-94</v>
      </c>
      <c r="AB7" s="23" t="str">
        <f aca="false">IFERROR(IF(H7="","Renseigner date",IF(AA7&lt;0,"🔴 URGENT",IF(AA7&lt;=30,"🔴 URGENT",IF(AA7&lt;=60,"⚠ Bientôt",IF(AA7&lt;=90,"📋 Planifier","✅ OK"))))),"—")</f>
        <v>🔴 URGENT</v>
      </c>
    </row>
    <row r="8" customFormat="false" ht="21.75" hidden="false" customHeight="true" outlineLevel="0" collapsed="false">
      <c r="A8" s="34" t="n">
        <v>3</v>
      </c>
      <c r="B8" s="35" t="s">
        <v>57</v>
      </c>
      <c r="C8" s="35" t="s">
        <v>58</v>
      </c>
      <c r="D8" s="35" t="s">
        <v>59</v>
      </c>
      <c r="E8" s="36" t="n">
        <v>8</v>
      </c>
      <c r="F8" s="37" t="n">
        <v>3200</v>
      </c>
      <c r="G8" s="38" t="s">
        <v>60</v>
      </c>
      <c r="H8" s="38" t="s">
        <v>61</v>
      </c>
      <c r="I8" s="39" t="s">
        <v>49</v>
      </c>
      <c r="J8" s="39" t="s">
        <v>50</v>
      </c>
      <c r="K8" s="39" t="s">
        <v>49</v>
      </c>
      <c r="L8" s="39" t="s">
        <v>51</v>
      </c>
      <c r="M8" s="39" t="s">
        <v>49</v>
      </c>
      <c r="N8" s="39" t="s">
        <v>50</v>
      </c>
      <c r="O8" s="39" t="s">
        <v>49</v>
      </c>
      <c r="P8" s="39" t="s">
        <v>51</v>
      </c>
      <c r="Q8" s="39" t="s">
        <v>50</v>
      </c>
      <c r="R8" s="39" t="s">
        <v>52</v>
      </c>
      <c r="S8" s="39" t="s">
        <v>52</v>
      </c>
      <c r="T8" s="39" t="s">
        <v>51</v>
      </c>
      <c r="U8" s="3"/>
      <c r="V8" s="40" t="n">
        <f aca="false">IFERROR(IF(G8="","",G8+183),"—")</f>
        <v>46072</v>
      </c>
      <c r="W8" s="41" t="n">
        <f aca="true">IFERROR(IF(V8="","",V8-TODAY()),"—")</f>
        <v>-18</v>
      </c>
      <c r="X8" s="22" t="str">
        <f aca="false">IFERROR(IF(G8="","Renseigner date",IF(W8&lt;0,"🔴 URGENT",IF(W8&lt;=30,"🔴 URGENT",IF(W8&lt;=60,"⚠ Bientôt",IF(W8&lt;=90,"📋 Planifier","✅ OK"))))),"—")</f>
        <v>🔴 URGENT</v>
      </c>
      <c r="Y8" s="3"/>
      <c r="Z8" s="42" t="n">
        <f aca="false">IFERROR(IF(OR(H8="",F8="",E8=""),"",IF(D8="Électrique",H8+INT((1000-MOD(F8,1000))/E8*(30/$I$3)),H8+INT((500-MOD(F8,500))/E8*(30/$I$3)))),"—")</f>
        <v>45957</v>
      </c>
      <c r="AA8" s="43" t="n">
        <f aca="true">IFERROR(IF(Z8="","",Z8-TODAY()),"—")</f>
        <v>-133</v>
      </c>
      <c r="AB8" s="23" t="str">
        <f aca="false">IFERROR(IF(H8="","Renseigner date",IF(AA8&lt;0,"🔴 URGENT",IF(AA8&lt;=30,"🔴 URGENT",IF(AA8&lt;=60,"⚠ Bientôt",IF(AA8&lt;=90,"📋 Planifier","✅ OK"))))),"—")</f>
        <v>🔴 URGENT</v>
      </c>
    </row>
    <row r="9" customFormat="false" ht="21.75" hidden="false" customHeight="true" outlineLevel="0" collapsed="false">
      <c r="A9" s="44" t="n">
        <v>4</v>
      </c>
      <c r="B9" s="35" t="s">
        <v>62</v>
      </c>
      <c r="C9" s="35" t="s">
        <v>63</v>
      </c>
      <c r="D9" s="35" t="s">
        <v>59</v>
      </c>
      <c r="E9" s="36" t="n">
        <v>7</v>
      </c>
      <c r="F9" s="37" t="n">
        <v>2100</v>
      </c>
      <c r="G9" s="38" t="s">
        <v>64</v>
      </c>
      <c r="H9" s="38" t="s">
        <v>65</v>
      </c>
      <c r="I9" s="39" t="s">
        <v>52</v>
      </c>
      <c r="J9" s="39" t="s">
        <v>49</v>
      </c>
      <c r="K9" s="39" t="s">
        <v>50</v>
      </c>
      <c r="L9" s="39" t="s">
        <v>49</v>
      </c>
      <c r="M9" s="39" t="s">
        <v>51</v>
      </c>
      <c r="N9" s="39" t="s">
        <v>49</v>
      </c>
      <c r="O9" s="39" t="s">
        <v>50</v>
      </c>
      <c r="P9" s="39" t="s">
        <v>52</v>
      </c>
      <c r="Q9" s="39" t="s">
        <v>51</v>
      </c>
      <c r="R9" s="39" t="s">
        <v>52</v>
      </c>
      <c r="S9" s="39" t="s">
        <v>50</v>
      </c>
      <c r="T9" s="39" t="s">
        <v>52</v>
      </c>
      <c r="U9" s="3"/>
      <c r="V9" s="40" t="n">
        <f aca="false">IFERROR(IF(G9="","",G9+183),"—")</f>
        <v>46123</v>
      </c>
      <c r="W9" s="41" t="n">
        <f aca="true">IFERROR(IF(V9="","",V9-TODAY()),"—")</f>
        <v>33</v>
      </c>
      <c r="X9" s="22" t="str">
        <f aca="false">IFERROR(IF(G9="","Renseigner date",IF(W9&lt;0,"🔴 URGENT",IF(W9&lt;=30,"🔴 URGENT",IF(W9&lt;=60,"⚠ Bientôt",IF(W9&lt;=90,"📋 Planifier","✅ OK"))))),"—")</f>
        <v>⚠ Bientôt</v>
      </c>
      <c r="Y9" s="3"/>
      <c r="Z9" s="42" t="n">
        <f aca="false">IFERROR(IF(OR(H9="",F9="",E9=""),"",IF(D9="Électrique",H9+INT((1000-MOD(F9,1000))/E9*(30/$I$3)),H9+INT((500-MOD(F9,500))/E9*(30/$I$3)))),"—")</f>
        <v>46035</v>
      </c>
      <c r="AA9" s="43" t="n">
        <f aca="true">IFERROR(IF(Z9="","",Z9-TODAY()),"—")</f>
        <v>-55</v>
      </c>
      <c r="AB9" s="23" t="str">
        <f aca="false">IFERROR(IF(H9="","Renseigner date",IF(AA9&lt;0,"🔴 URGENT",IF(AA9&lt;=30,"🔴 URGENT",IF(AA9&lt;=60,"⚠ Bientôt",IF(AA9&lt;=90,"📋 Planifier","✅ OK"))))),"—")</f>
        <v>🔴 URGENT</v>
      </c>
    </row>
    <row r="10" customFormat="false" ht="21.75" hidden="false" customHeight="true" outlineLevel="0" collapsed="false">
      <c r="A10" s="34" t="n">
        <v>5</v>
      </c>
      <c r="B10" s="35" t="s">
        <v>66</v>
      </c>
      <c r="C10" s="35" t="s">
        <v>67</v>
      </c>
      <c r="D10" s="35" t="s">
        <v>46</v>
      </c>
      <c r="E10" s="36" t="n">
        <v>5</v>
      </c>
      <c r="F10" s="37" t="n">
        <v>650</v>
      </c>
      <c r="G10" s="38" t="s">
        <v>68</v>
      </c>
      <c r="H10" s="38" t="s">
        <v>69</v>
      </c>
      <c r="I10" s="39" t="s">
        <v>52</v>
      </c>
      <c r="J10" s="39" t="s">
        <v>52</v>
      </c>
      <c r="K10" s="39" t="s">
        <v>53</v>
      </c>
      <c r="L10" s="39" t="s">
        <v>52</v>
      </c>
      <c r="M10" s="39" t="s">
        <v>52</v>
      </c>
      <c r="N10" s="39" t="s">
        <v>51</v>
      </c>
      <c r="O10" s="39" t="s">
        <v>52</v>
      </c>
      <c r="P10" s="39" t="s">
        <v>52</v>
      </c>
      <c r="Q10" s="39" t="s">
        <v>53</v>
      </c>
      <c r="R10" s="39" t="s">
        <v>52</v>
      </c>
      <c r="S10" s="39" t="s">
        <v>52</v>
      </c>
      <c r="T10" s="39" t="s">
        <v>51</v>
      </c>
      <c r="U10" s="3"/>
      <c r="V10" s="40" t="n">
        <f aca="false">IFERROR(IF(G10="","",G10+183),"—")</f>
        <v>46175</v>
      </c>
      <c r="W10" s="41" t="n">
        <f aca="true">IFERROR(IF(V10="","",V10-TODAY()),"—")</f>
        <v>85</v>
      </c>
      <c r="X10" s="22" t="str">
        <f aca="false">IFERROR(IF(G10="","Renseigner date",IF(W10&lt;0,"🔴 URGENT",IF(W10&lt;=30,"🔴 URGENT",IF(W10&lt;=60,"⚠ Bientôt",IF(W10&lt;=90,"📋 Planifier","✅ OK"))))),"—")</f>
        <v>📋 Planifier</v>
      </c>
      <c r="Y10" s="3"/>
      <c r="Z10" s="42" t="n">
        <f aca="false">IFERROR(IF(OR(H10="",F10="",E10=""),"",IF(D10="Électrique",H10+INT((1000-MOD(F10,1000))/E10*(30/$I$3)),H10+INT((500-MOD(F10,500))/E10*(30/$I$3)))),"—")</f>
        <v>46128</v>
      </c>
      <c r="AA10" s="43" t="n">
        <f aca="true">IFERROR(IF(Z10="","",Z10-TODAY()),"—")</f>
        <v>38</v>
      </c>
      <c r="AB10" s="23" t="str">
        <f aca="false">IFERROR(IF(H10="","Renseigner date",IF(AA10&lt;0,"🔴 URGENT",IF(AA10&lt;=30,"🔴 URGENT",IF(AA10&lt;=60,"⚠ Bientôt",IF(AA10&lt;=90,"📋 Planifier","✅ OK"))))),"—")</f>
        <v>⚠ Bientôt</v>
      </c>
    </row>
    <row r="11" customFormat="false" ht="19.5" hidden="false" customHeight="true" outlineLevel="0" collapsed="false">
      <c r="A11" s="45" t="n">
        <v>6</v>
      </c>
      <c r="B11" s="35"/>
      <c r="C11" s="35"/>
      <c r="D11" s="35"/>
      <c r="E11" s="36"/>
      <c r="F11" s="37"/>
      <c r="G11" s="38"/>
      <c r="H11" s="38"/>
      <c r="I11" s="39" t="s">
        <v>52</v>
      </c>
      <c r="J11" s="39" t="s">
        <v>52</v>
      </c>
      <c r="K11" s="39" t="s">
        <v>52</v>
      </c>
      <c r="L11" s="39" t="s">
        <v>52</v>
      </c>
      <c r="M11" s="39" t="s">
        <v>52</v>
      </c>
      <c r="N11" s="39" t="s">
        <v>52</v>
      </c>
      <c r="O11" s="39" t="s">
        <v>52</v>
      </c>
      <c r="P11" s="39" t="s">
        <v>52</v>
      </c>
      <c r="Q11" s="39" t="s">
        <v>52</v>
      </c>
      <c r="R11" s="39" t="s">
        <v>52</v>
      </c>
      <c r="S11" s="39" t="s">
        <v>52</v>
      </c>
      <c r="T11" s="39" t="s">
        <v>52</v>
      </c>
      <c r="U11" s="3"/>
      <c r="V11" s="40" t="str">
        <f aca="false">IFERROR(IF(G11="","",G11+183),"—")</f>
        <v/>
      </c>
      <c r="W11" s="41" t="str">
        <f aca="true">IFERROR(IF(V11="","",V11-TODAY()),"—")</f>
        <v/>
      </c>
      <c r="X11" s="22" t="str">
        <f aca="false">IFERROR(IF(G11="","Renseigner date",IF(W11&lt;0,"🔴 URGENT",IF(W11&lt;=30,"🔴 URGENT",IF(W11&lt;=60,"⚠ Bientôt",IF(W11&lt;=90,"📋 Planifier","✅ OK"))))),"—")</f>
        <v>Renseigner date</v>
      </c>
      <c r="Y11" s="3"/>
      <c r="Z11" s="42" t="str">
        <f aca="false">IFERROR(IF(OR(H11="",F11="",E11=""),"",IF(D11="Électrique",H11+INT((1000-MOD(F11,1000))/E11*(30/$I$3)),H11+INT((500-MOD(F11,500))/E11*(30/$I$3)))),"—")</f>
        <v/>
      </c>
      <c r="AA11" s="43" t="str">
        <f aca="true">IFERROR(IF(Z11="","",Z11-TODAY()),"—")</f>
        <v/>
      </c>
      <c r="AB11" s="23" t="str">
        <f aca="false">IFERROR(IF(H11="","Renseigner date",IF(AA11&lt;0,"🔴 URGENT",IF(AA11&lt;=30,"🔴 URGENT",IF(AA11&lt;=60,"⚠ Bientôt",IF(AA11&lt;=90,"📋 Planifier","✅ OK"))))),"—")</f>
        <v>Renseigner date</v>
      </c>
    </row>
    <row r="12" customFormat="false" ht="19.5" hidden="false" customHeight="true" outlineLevel="0" collapsed="false">
      <c r="A12" s="46" t="n">
        <v>7</v>
      </c>
      <c r="B12" s="35"/>
      <c r="C12" s="35"/>
      <c r="D12" s="35"/>
      <c r="E12" s="36"/>
      <c r="F12" s="37"/>
      <c r="G12" s="38"/>
      <c r="H12" s="38"/>
      <c r="I12" s="39" t="s">
        <v>52</v>
      </c>
      <c r="J12" s="39" t="s">
        <v>52</v>
      </c>
      <c r="K12" s="39" t="s">
        <v>52</v>
      </c>
      <c r="L12" s="39" t="s">
        <v>52</v>
      </c>
      <c r="M12" s="39" t="s">
        <v>52</v>
      </c>
      <c r="N12" s="39" t="s">
        <v>52</v>
      </c>
      <c r="O12" s="39" t="s">
        <v>52</v>
      </c>
      <c r="P12" s="39" t="s">
        <v>52</v>
      </c>
      <c r="Q12" s="39" t="s">
        <v>52</v>
      </c>
      <c r="R12" s="39" t="s">
        <v>52</v>
      </c>
      <c r="S12" s="39" t="s">
        <v>52</v>
      </c>
      <c r="T12" s="39" t="s">
        <v>52</v>
      </c>
      <c r="U12" s="3"/>
      <c r="V12" s="40" t="str">
        <f aca="false">IFERROR(IF(G12="","",G12+183),"—")</f>
        <v/>
      </c>
      <c r="W12" s="41" t="str">
        <f aca="true">IFERROR(IF(V12="","",V12-TODAY()),"—")</f>
        <v/>
      </c>
      <c r="X12" s="22" t="str">
        <f aca="false">IFERROR(IF(G12="","Renseigner date",IF(W12&lt;0,"🔴 URGENT",IF(W12&lt;=30,"🔴 URGENT",IF(W12&lt;=60,"⚠ Bientôt",IF(W12&lt;=90,"📋 Planifier","✅ OK"))))),"—")</f>
        <v>Renseigner date</v>
      </c>
      <c r="Y12" s="3"/>
      <c r="Z12" s="42" t="str">
        <f aca="false">IFERROR(IF(OR(H12="",F12="",E12=""),"",IF(D12="Électrique",H12+INT((1000-MOD(F12,1000))/E12*(30/$I$3)),H12+INT((500-MOD(F12,500))/E12*(30/$I$3)))),"—")</f>
        <v/>
      </c>
      <c r="AA12" s="43" t="str">
        <f aca="true">IFERROR(IF(Z12="","",Z12-TODAY()),"—")</f>
        <v/>
      </c>
      <c r="AB12" s="23" t="str">
        <f aca="false">IFERROR(IF(H12="","Renseigner date",IF(AA12&lt;0,"🔴 URGENT",IF(AA12&lt;=30,"🔴 URGENT",IF(AA12&lt;=60,"⚠ Bientôt",IF(AA12&lt;=90,"📋 Planifier","✅ OK"))))),"—")</f>
        <v>Renseigner date</v>
      </c>
    </row>
    <row r="13" customFormat="false" ht="19.5" hidden="false" customHeight="true" outlineLevel="0" collapsed="false">
      <c r="A13" s="45" t="n">
        <v>8</v>
      </c>
      <c r="B13" s="35"/>
      <c r="C13" s="35"/>
      <c r="D13" s="35"/>
      <c r="E13" s="36"/>
      <c r="F13" s="37"/>
      <c r="G13" s="38"/>
      <c r="H13" s="38"/>
      <c r="I13" s="39" t="s">
        <v>52</v>
      </c>
      <c r="J13" s="39" t="s">
        <v>52</v>
      </c>
      <c r="K13" s="39" t="s">
        <v>52</v>
      </c>
      <c r="L13" s="39" t="s">
        <v>52</v>
      </c>
      <c r="M13" s="39" t="s">
        <v>52</v>
      </c>
      <c r="N13" s="39" t="s">
        <v>52</v>
      </c>
      <c r="O13" s="39" t="s">
        <v>52</v>
      </c>
      <c r="P13" s="39" t="s">
        <v>52</v>
      </c>
      <c r="Q13" s="39" t="s">
        <v>52</v>
      </c>
      <c r="R13" s="39" t="s">
        <v>52</v>
      </c>
      <c r="S13" s="39" t="s">
        <v>52</v>
      </c>
      <c r="T13" s="39" t="s">
        <v>52</v>
      </c>
      <c r="U13" s="3"/>
      <c r="V13" s="40" t="str">
        <f aca="false">IFERROR(IF(G13="","",G13+183),"—")</f>
        <v/>
      </c>
      <c r="W13" s="41" t="str">
        <f aca="true">IFERROR(IF(V13="","",V13-TODAY()),"—")</f>
        <v/>
      </c>
      <c r="X13" s="22" t="str">
        <f aca="false">IFERROR(IF(G13="","Renseigner date",IF(W13&lt;0,"🔴 URGENT",IF(W13&lt;=30,"🔴 URGENT",IF(W13&lt;=60,"⚠ Bientôt",IF(W13&lt;=90,"📋 Planifier","✅ OK"))))),"—")</f>
        <v>Renseigner date</v>
      </c>
      <c r="Y13" s="3"/>
      <c r="Z13" s="42" t="str">
        <f aca="false">IFERROR(IF(OR(H13="",F13="",E13=""),"",IF(D13="Électrique",H13+INT((1000-MOD(F13,1000))/E13*(30/$I$3)),H13+INT((500-MOD(F13,500))/E13*(30/$I$3)))),"—")</f>
        <v/>
      </c>
      <c r="AA13" s="43" t="str">
        <f aca="true">IFERROR(IF(Z13="","",Z13-TODAY()),"—")</f>
        <v/>
      </c>
      <c r="AB13" s="23" t="str">
        <f aca="false">IFERROR(IF(H13="","Renseigner date",IF(AA13&lt;0,"🔴 URGENT",IF(AA13&lt;=30,"🔴 URGENT",IF(AA13&lt;=60,"⚠ Bientôt",IF(AA13&lt;=90,"📋 Planifier","✅ OK"))))),"—")</f>
        <v>Renseigner date</v>
      </c>
    </row>
    <row r="14" customFormat="false" ht="19.5" hidden="false" customHeight="true" outlineLevel="0" collapsed="false">
      <c r="A14" s="46" t="n">
        <v>9</v>
      </c>
      <c r="B14" s="35"/>
      <c r="C14" s="35"/>
      <c r="D14" s="35"/>
      <c r="E14" s="36"/>
      <c r="F14" s="37"/>
      <c r="G14" s="38"/>
      <c r="H14" s="38"/>
      <c r="I14" s="39" t="s">
        <v>52</v>
      </c>
      <c r="J14" s="39" t="s">
        <v>52</v>
      </c>
      <c r="K14" s="39" t="s">
        <v>52</v>
      </c>
      <c r="L14" s="39" t="s">
        <v>52</v>
      </c>
      <c r="M14" s="39" t="s">
        <v>52</v>
      </c>
      <c r="N14" s="39" t="s">
        <v>52</v>
      </c>
      <c r="O14" s="39" t="s">
        <v>52</v>
      </c>
      <c r="P14" s="39" t="s">
        <v>52</v>
      </c>
      <c r="Q14" s="39" t="s">
        <v>52</v>
      </c>
      <c r="R14" s="39" t="s">
        <v>52</v>
      </c>
      <c r="S14" s="39" t="s">
        <v>52</v>
      </c>
      <c r="T14" s="39" t="s">
        <v>52</v>
      </c>
      <c r="U14" s="3"/>
      <c r="V14" s="40" t="str">
        <f aca="false">IFERROR(IF(G14="","",G14+183),"—")</f>
        <v/>
      </c>
      <c r="W14" s="41" t="str">
        <f aca="true">IFERROR(IF(V14="","",V14-TODAY()),"—")</f>
        <v/>
      </c>
      <c r="X14" s="22" t="str">
        <f aca="false">IFERROR(IF(G14="","Renseigner date",IF(W14&lt;0,"🔴 URGENT",IF(W14&lt;=30,"🔴 URGENT",IF(W14&lt;=60,"⚠ Bientôt",IF(W14&lt;=90,"📋 Planifier","✅ OK"))))),"—")</f>
        <v>Renseigner date</v>
      </c>
      <c r="Y14" s="3"/>
      <c r="Z14" s="42" t="str">
        <f aca="false">IFERROR(IF(OR(H14="",F14="",E14=""),"",IF(D14="Électrique",H14+INT((1000-MOD(F14,1000))/E14*(30/$I$3)),H14+INT((500-MOD(F14,500))/E14*(30/$I$3)))),"—")</f>
        <v/>
      </c>
      <c r="AA14" s="43" t="str">
        <f aca="true">IFERROR(IF(Z14="","",Z14-TODAY()),"—")</f>
        <v/>
      </c>
      <c r="AB14" s="23" t="str">
        <f aca="false">IFERROR(IF(H14="","Renseigner date",IF(AA14&lt;0,"🔴 URGENT",IF(AA14&lt;=30,"🔴 URGENT",IF(AA14&lt;=60,"⚠ Bientôt",IF(AA14&lt;=90,"📋 Planifier","✅ OK"))))),"—")</f>
        <v>Renseigner date</v>
      </c>
    </row>
    <row r="15" customFormat="false" ht="19.5" hidden="false" customHeight="true" outlineLevel="0" collapsed="false">
      <c r="A15" s="45" t="n">
        <v>10</v>
      </c>
      <c r="B15" s="35"/>
      <c r="C15" s="35"/>
      <c r="D15" s="35"/>
      <c r="E15" s="36"/>
      <c r="F15" s="37"/>
      <c r="G15" s="38"/>
      <c r="H15" s="38"/>
      <c r="I15" s="39" t="s">
        <v>52</v>
      </c>
      <c r="J15" s="39" t="s">
        <v>52</v>
      </c>
      <c r="K15" s="39" t="s">
        <v>52</v>
      </c>
      <c r="L15" s="39" t="s">
        <v>52</v>
      </c>
      <c r="M15" s="39" t="s">
        <v>52</v>
      </c>
      <c r="N15" s="39" t="s">
        <v>52</v>
      </c>
      <c r="O15" s="39" t="s">
        <v>52</v>
      </c>
      <c r="P15" s="39" t="s">
        <v>52</v>
      </c>
      <c r="Q15" s="39" t="s">
        <v>52</v>
      </c>
      <c r="R15" s="39" t="s">
        <v>52</v>
      </c>
      <c r="S15" s="39" t="s">
        <v>52</v>
      </c>
      <c r="T15" s="39" t="s">
        <v>52</v>
      </c>
      <c r="U15" s="3"/>
      <c r="V15" s="40" t="str">
        <f aca="false">IFERROR(IF(G15="","",G15+183),"—")</f>
        <v/>
      </c>
      <c r="W15" s="41" t="str">
        <f aca="true">IFERROR(IF(V15="","",V15-TODAY()),"—")</f>
        <v/>
      </c>
      <c r="X15" s="22" t="str">
        <f aca="false">IFERROR(IF(G15="","Renseigner date",IF(W15&lt;0,"🔴 URGENT",IF(W15&lt;=30,"🔴 URGENT",IF(W15&lt;=60,"⚠ Bientôt",IF(W15&lt;=90,"📋 Planifier","✅ OK"))))),"—")</f>
        <v>Renseigner date</v>
      </c>
      <c r="Y15" s="3"/>
      <c r="Z15" s="42" t="str">
        <f aca="false">IFERROR(IF(OR(H15="",F15="",E15=""),"",IF(D15="Électrique",H15+INT((1000-MOD(F15,1000))/E15*(30/$I$3)),H15+INT((500-MOD(F15,500))/E15*(30/$I$3)))),"—")</f>
        <v/>
      </c>
      <c r="AA15" s="43" t="str">
        <f aca="true">IFERROR(IF(Z15="","",Z15-TODAY()),"—")</f>
        <v/>
      </c>
      <c r="AB15" s="23" t="str">
        <f aca="false">IFERROR(IF(H15="","Renseigner date",IF(AA15&lt;0,"🔴 URGENT",IF(AA15&lt;=30,"🔴 URGENT",IF(AA15&lt;=60,"⚠ Bientôt",IF(AA15&lt;=90,"📋 Planifier","✅ OK"))))),"—")</f>
        <v>Renseigner date</v>
      </c>
    </row>
    <row r="16" customFormat="false" ht="19.5" hidden="false" customHeight="true" outlineLevel="0" collapsed="false">
      <c r="A16" s="46" t="n">
        <v>11</v>
      </c>
      <c r="B16" s="35"/>
      <c r="C16" s="35"/>
      <c r="D16" s="35"/>
      <c r="E16" s="36"/>
      <c r="F16" s="37"/>
      <c r="G16" s="38"/>
      <c r="H16" s="38"/>
      <c r="I16" s="39" t="s">
        <v>52</v>
      </c>
      <c r="J16" s="39" t="s">
        <v>52</v>
      </c>
      <c r="K16" s="39" t="s">
        <v>52</v>
      </c>
      <c r="L16" s="39" t="s">
        <v>52</v>
      </c>
      <c r="M16" s="39" t="s">
        <v>52</v>
      </c>
      <c r="N16" s="39" t="s">
        <v>52</v>
      </c>
      <c r="O16" s="39" t="s">
        <v>52</v>
      </c>
      <c r="P16" s="39" t="s">
        <v>52</v>
      </c>
      <c r="Q16" s="39" t="s">
        <v>52</v>
      </c>
      <c r="R16" s="39" t="s">
        <v>52</v>
      </c>
      <c r="S16" s="39" t="s">
        <v>52</v>
      </c>
      <c r="T16" s="39" t="s">
        <v>52</v>
      </c>
      <c r="U16" s="3"/>
      <c r="V16" s="40" t="str">
        <f aca="false">IFERROR(IF(G16="","",G16+183),"—")</f>
        <v/>
      </c>
      <c r="W16" s="41" t="str">
        <f aca="true">IFERROR(IF(V16="","",V16-TODAY()),"—")</f>
        <v/>
      </c>
      <c r="X16" s="22" t="str">
        <f aca="false">IFERROR(IF(G16="","Renseigner date",IF(W16&lt;0,"🔴 URGENT",IF(W16&lt;=30,"🔴 URGENT",IF(W16&lt;=60,"⚠ Bientôt",IF(W16&lt;=90,"📋 Planifier","✅ OK"))))),"—")</f>
        <v>Renseigner date</v>
      </c>
      <c r="Y16" s="3"/>
      <c r="Z16" s="42" t="str">
        <f aca="false">IFERROR(IF(OR(H16="",F16="",E16=""),"",IF(D16="Électrique",H16+INT((1000-MOD(F16,1000))/E16*(30/$I$3)),H16+INT((500-MOD(F16,500))/E16*(30/$I$3)))),"—")</f>
        <v/>
      </c>
      <c r="AA16" s="43" t="str">
        <f aca="true">IFERROR(IF(Z16="","",Z16-TODAY()),"—")</f>
        <v/>
      </c>
      <c r="AB16" s="23" t="str">
        <f aca="false">IFERROR(IF(H16="","Renseigner date",IF(AA16&lt;0,"🔴 URGENT",IF(AA16&lt;=30,"🔴 URGENT",IF(AA16&lt;=60,"⚠ Bientôt",IF(AA16&lt;=90,"📋 Planifier","✅ OK"))))),"—")</f>
        <v>Renseigner date</v>
      </c>
    </row>
    <row r="17" customFormat="false" ht="19.5" hidden="false" customHeight="true" outlineLevel="0" collapsed="false">
      <c r="A17" s="45" t="n">
        <v>12</v>
      </c>
      <c r="B17" s="35"/>
      <c r="C17" s="35"/>
      <c r="D17" s="35"/>
      <c r="E17" s="36"/>
      <c r="F17" s="37"/>
      <c r="G17" s="38"/>
      <c r="H17" s="38"/>
      <c r="I17" s="39" t="s">
        <v>52</v>
      </c>
      <c r="J17" s="39" t="s">
        <v>52</v>
      </c>
      <c r="K17" s="39" t="s">
        <v>52</v>
      </c>
      <c r="L17" s="39" t="s">
        <v>52</v>
      </c>
      <c r="M17" s="39" t="s">
        <v>52</v>
      </c>
      <c r="N17" s="39" t="s">
        <v>52</v>
      </c>
      <c r="O17" s="39" t="s">
        <v>52</v>
      </c>
      <c r="P17" s="39" t="s">
        <v>52</v>
      </c>
      <c r="Q17" s="39" t="s">
        <v>52</v>
      </c>
      <c r="R17" s="39" t="s">
        <v>52</v>
      </c>
      <c r="S17" s="39" t="s">
        <v>52</v>
      </c>
      <c r="T17" s="39" t="s">
        <v>52</v>
      </c>
      <c r="U17" s="3"/>
      <c r="V17" s="40" t="str">
        <f aca="false">IFERROR(IF(G17="","",G17+183),"—")</f>
        <v/>
      </c>
      <c r="W17" s="41" t="str">
        <f aca="true">IFERROR(IF(V17="","",V17-TODAY()),"—")</f>
        <v/>
      </c>
      <c r="X17" s="22" t="str">
        <f aca="false">IFERROR(IF(G17="","Renseigner date",IF(W17&lt;0,"🔴 URGENT",IF(W17&lt;=30,"🔴 URGENT",IF(W17&lt;=60,"⚠ Bientôt",IF(W17&lt;=90,"📋 Planifier","✅ OK"))))),"—")</f>
        <v>Renseigner date</v>
      </c>
      <c r="Y17" s="3"/>
      <c r="Z17" s="42" t="str">
        <f aca="false">IFERROR(IF(OR(H17="",F17="",E17=""),"",IF(D17="Électrique",H17+INT((1000-MOD(F17,1000))/E17*(30/$I$3)),H17+INT((500-MOD(F17,500))/E17*(30/$I$3)))),"—")</f>
        <v/>
      </c>
      <c r="AA17" s="43" t="str">
        <f aca="true">IFERROR(IF(Z17="","",Z17-TODAY()),"—")</f>
        <v/>
      </c>
      <c r="AB17" s="23" t="str">
        <f aca="false">IFERROR(IF(H17="","Renseigner date",IF(AA17&lt;0,"🔴 URGENT",IF(AA17&lt;=30,"🔴 URGENT",IF(AA17&lt;=60,"⚠ Bientôt",IF(AA17&lt;=90,"📋 Planifier","✅ OK"))))),"—")</f>
        <v>Renseigner date</v>
      </c>
    </row>
    <row r="18" customFormat="false" ht="19.5" hidden="false" customHeight="true" outlineLevel="0" collapsed="false">
      <c r="A18" s="46" t="n">
        <v>13</v>
      </c>
      <c r="B18" s="35"/>
      <c r="C18" s="35"/>
      <c r="D18" s="35"/>
      <c r="E18" s="36"/>
      <c r="F18" s="37"/>
      <c r="G18" s="38"/>
      <c r="H18" s="38"/>
      <c r="I18" s="39" t="s">
        <v>52</v>
      </c>
      <c r="J18" s="39" t="s">
        <v>52</v>
      </c>
      <c r="K18" s="39" t="s">
        <v>52</v>
      </c>
      <c r="L18" s="39" t="s">
        <v>52</v>
      </c>
      <c r="M18" s="39" t="s">
        <v>52</v>
      </c>
      <c r="N18" s="39" t="s">
        <v>52</v>
      </c>
      <c r="O18" s="39" t="s">
        <v>52</v>
      </c>
      <c r="P18" s="39" t="s">
        <v>52</v>
      </c>
      <c r="Q18" s="39" t="s">
        <v>52</v>
      </c>
      <c r="R18" s="39" t="s">
        <v>52</v>
      </c>
      <c r="S18" s="39" t="s">
        <v>52</v>
      </c>
      <c r="T18" s="39" t="s">
        <v>52</v>
      </c>
      <c r="U18" s="3"/>
      <c r="V18" s="40" t="str">
        <f aca="false">IFERROR(IF(G18="","",G18+183),"—")</f>
        <v/>
      </c>
      <c r="W18" s="41" t="str">
        <f aca="true">IFERROR(IF(V18="","",V18-TODAY()),"—")</f>
        <v/>
      </c>
      <c r="X18" s="22" t="str">
        <f aca="false">IFERROR(IF(G18="","Renseigner date",IF(W18&lt;0,"🔴 URGENT",IF(W18&lt;=30,"🔴 URGENT",IF(W18&lt;=60,"⚠ Bientôt",IF(W18&lt;=90,"📋 Planifier","✅ OK"))))),"—")</f>
        <v>Renseigner date</v>
      </c>
      <c r="Y18" s="3"/>
      <c r="Z18" s="42" t="str">
        <f aca="false">IFERROR(IF(OR(H18="",F18="",E18=""),"",IF(D18="Électrique",H18+INT((1000-MOD(F18,1000))/E18*(30/$I$3)),H18+INT((500-MOD(F18,500))/E18*(30/$I$3)))),"—")</f>
        <v/>
      </c>
      <c r="AA18" s="43" t="str">
        <f aca="true">IFERROR(IF(Z18="","",Z18-TODAY()),"—")</f>
        <v/>
      </c>
      <c r="AB18" s="23" t="str">
        <f aca="false">IFERROR(IF(H18="","Renseigner date",IF(AA18&lt;0,"🔴 URGENT",IF(AA18&lt;=30,"🔴 URGENT",IF(AA18&lt;=60,"⚠ Bientôt",IF(AA18&lt;=90,"📋 Planifier","✅ OK"))))),"—")</f>
        <v>Renseigner date</v>
      </c>
    </row>
    <row r="19" customFormat="false" ht="19.5" hidden="false" customHeight="true" outlineLevel="0" collapsed="false">
      <c r="A19" s="45" t="n">
        <v>14</v>
      </c>
      <c r="B19" s="35"/>
      <c r="C19" s="35"/>
      <c r="D19" s="35"/>
      <c r="E19" s="36"/>
      <c r="F19" s="37"/>
      <c r="G19" s="38"/>
      <c r="H19" s="38"/>
      <c r="I19" s="39" t="s">
        <v>52</v>
      </c>
      <c r="J19" s="39" t="s">
        <v>52</v>
      </c>
      <c r="K19" s="39" t="s">
        <v>52</v>
      </c>
      <c r="L19" s="39" t="s">
        <v>52</v>
      </c>
      <c r="M19" s="39" t="s">
        <v>52</v>
      </c>
      <c r="N19" s="39" t="s">
        <v>52</v>
      </c>
      <c r="O19" s="39" t="s">
        <v>52</v>
      </c>
      <c r="P19" s="39" t="s">
        <v>52</v>
      </c>
      <c r="Q19" s="39" t="s">
        <v>52</v>
      </c>
      <c r="R19" s="39" t="s">
        <v>52</v>
      </c>
      <c r="S19" s="39" t="s">
        <v>52</v>
      </c>
      <c r="T19" s="39" t="s">
        <v>52</v>
      </c>
      <c r="U19" s="3"/>
      <c r="V19" s="40" t="str">
        <f aca="false">IFERROR(IF(G19="","",G19+183),"—")</f>
        <v/>
      </c>
      <c r="W19" s="41" t="str">
        <f aca="true">IFERROR(IF(V19="","",V19-TODAY()),"—")</f>
        <v/>
      </c>
      <c r="X19" s="22" t="str">
        <f aca="false">IFERROR(IF(G19="","Renseigner date",IF(W19&lt;0,"🔴 URGENT",IF(W19&lt;=30,"🔴 URGENT",IF(W19&lt;=60,"⚠ Bientôt",IF(W19&lt;=90,"📋 Planifier","✅ OK"))))),"—")</f>
        <v>Renseigner date</v>
      </c>
      <c r="Y19" s="3"/>
      <c r="Z19" s="42" t="str">
        <f aca="false">IFERROR(IF(OR(H19="",F19="",E19=""),"",IF(D19="Électrique",H19+INT((1000-MOD(F19,1000))/E19*(30/$I$3)),H19+INT((500-MOD(F19,500))/E19*(30/$I$3)))),"—")</f>
        <v/>
      </c>
      <c r="AA19" s="43" t="str">
        <f aca="true">IFERROR(IF(Z19="","",Z19-TODAY()),"—")</f>
        <v/>
      </c>
      <c r="AB19" s="23" t="str">
        <f aca="false">IFERROR(IF(H19="","Renseigner date",IF(AA19&lt;0,"🔴 URGENT",IF(AA19&lt;=30,"🔴 URGENT",IF(AA19&lt;=60,"⚠ Bientôt",IF(AA19&lt;=90,"📋 Planifier","✅ OK"))))),"—")</f>
        <v>Renseigner date</v>
      </c>
    </row>
    <row r="20" customFormat="false" ht="19.5" hidden="false" customHeight="true" outlineLevel="0" collapsed="false">
      <c r="A20" s="46" t="n">
        <v>15</v>
      </c>
      <c r="B20" s="35"/>
      <c r="C20" s="35"/>
      <c r="D20" s="35"/>
      <c r="E20" s="36"/>
      <c r="F20" s="37"/>
      <c r="G20" s="38"/>
      <c r="H20" s="38"/>
      <c r="I20" s="39" t="s">
        <v>52</v>
      </c>
      <c r="J20" s="39" t="s">
        <v>52</v>
      </c>
      <c r="K20" s="39" t="s">
        <v>52</v>
      </c>
      <c r="L20" s="39" t="s">
        <v>52</v>
      </c>
      <c r="M20" s="39" t="s">
        <v>52</v>
      </c>
      <c r="N20" s="39" t="s">
        <v>52</v>
      </c>
      <c r="O20" s="39" t="s">
        <v>52</v>
      </c>
      <c r="P20" s="39" t="s">
        <v>52</v>
      </c>
      <c r="Q20" s="39" t="s">
        <v>52</v>
      </c>
      <c r="R20" s="39" t="s">
        <v>52</v>
      </c>
      <c r="S20" s="39" t="s">
        <v>52</v>
      </c>
      <c r="T20" s="39" t="s">
        <v>52</v>
      </c>
      <c r="U20" s="3"/>
      <c r="V20" s="40" t="str">
        <f aca="false">IFERROR(IF(G20="","",G20+183),"—")</f>
        <v/>
      </c>
      <c r="W20" s="41" t="str">
        <f aca="true">IFERROR(IF(V20="","",V20-TODAY()),"—")</f>
        <v/>
      </c>
      <c r="X20" s="22" t="str">
        <f aca="false">IFERROR(IF(G20="","Renseigner date",IF(W20&lt;0,"🔴 URGENT",IF(W20&lt;=30,"🔴 URGENT",IF(W20&lt;=60,"⚠ Bientôt",IF(W20&lt;=90,"📋 Planifier","✅ OK"))))),"—")</f>
        <v>Renseigner date</v>
      </c>
      <c r="Y20" s="3"/>
      <c r="Z20" s="42" t="str">
        <f aca="false">IFERROR(IF(OR(H20="",F20="",E20=""),"",IF(D20="Électrique",H20+INT((1000-MOD(F20,1000))/E20*(30/$I$3)),H20+INT((500-MOD(F20,500))/E20*(30/$I$3)))),"—")</f>
        <v/>
      </c>
      <c r="AA20" s="43" t="str">
        <f aca="true">IFERROR(IF(Z20="","",Z20-TODAY()),"—")</f>
        <v/>
      </c>
      <c r="AB20" s="23" t="str">
        <f aca="false">IFERROR(IF(H20="","Renseigner date",IF(AA20&lt;0,"🔴 URGENT",IF(AA20&lt;=30,"🔴 URGENT",IF(AA20&lt;=60,"⚠ Bientôt",IF(AA20&lt;=90,"📋 Planifier","✅ OK"))))),"—")</f>
        <v>Renseigner date</v>
      </c>
    </row>
    <row r="21" customFormat="false" ht="19.5" hidden="false" customHeight="true" outlineLevel="0" collapsed="false">
      <c r="A21" s="45" t="n">
        <v>16</v>
      </c>
      <c r="B21" s="35"/>
      <c r="C21" s="35"/>
      <c r="D21" s="35"/>
      <c r="E21" s="36"/>
      <c r="F21" s="37"/>
      <c r="G21" s="38"/>
      <c r="H21" s="38"/>
      <c r="I21" s="39" t="s">
        <v>52</v>
      </c>
      <c r="J21" s="39" t="s">
        <v>52</v>
      </c>
      <c r="K21" s="39" t="s">
        <v>52</v>
      </c>
      <c r="L21" s="39" t="s">
        <v>52</v>
      </c>
      <c r="M21" s="39" t="s">
        <v>52</v>
      </c>
      <c r="N21" s="39" t="s">
        <v>52</v>
      </c>
      <c r="O21" s="39" t="s">
        <v>52</v>
      </c>
      <c r="P21" s="39" t="s">
        <v>52</v>
      </c>
      <c r="Q21" s="39" t="s">
        <v>52</v>
      </c>
      <c r="R21" s="39" t="s">
        <v>52</v>
      </c>
      <c r="S21" s="39" t="s">
        <v>52</v>
      </c>
      <c r="T21" s="39" t="s">
        <v>52</v>
      </c>
      <c r="U21" s="3"/>
      <c r="V21" s="40" t="str">
        <f aca="false">IFERROR(IF(G21="","",G21+183),"—")</f>
        <v/>
      </c>
      <c r="W21" s="41" t="str">
        <f aca="true">IFERROR(IF(V21="","",V21-TODAY()),"—")</f>
        <v/>
      </c>
      <c r="X21" s="22" t="str">
        <f aca="false">IFERROR(IF(G21="","Renseigner date",IF(W21&lt;0,"🔴 URGENT",IF(W21&lt;=30,"🔴 URGENT",IF(W21&lt;=60,"⚠ Bientôt",IF(W21&lt;=90,"📋 Planifier","✅ OK"))))),"—")</f>
        <v>Renseigner date</v>
      </c>
      <c r="Y21" s="3"/>
      <c r="Z21" s="42" t="str">
        <f aca="false">IFERROR(IF(OR(H21="",F21="",E21=""),"",IF(D21="Électrique",H21+INT((1000-MOD(F21,1000))/E21*(30/$I$3)),H21+INT((500-MOD(F21,500))/E21*(30/$I$3)))),"—")</f>
        <v/>
      </c>
      <c r="AA21" s="43" t="str">
        <f aca="true">IFERROR(IF(Z21="","",Z21-TODAY()),"—")</f>
        <v/>
      </c>
      <c r="AB21" s="23" t="str">
        <f aca="false">IFERROR(IF(H21="","Renseigner date",IF(AA21&lt;0,"🔴 URGENT",IF(AA21&lt;=30,"🔴 URGENT",IF(AA21&lt;=60,"⚠ Bientôt",IF(AA21&lt;=90,"📋 Planifier","✅ OK"))))),"—")</f>
        <v>Renseigner date</v>
      </c>
    </row>
    <row r="22" customFormat="false" ht="19.5" hidden="false" customHeight="true" outlineLevel="0" collapsed="false">
      <c r="A22" s="46" t="n">
        <v>17</v>
      </c>
      <c r="B22" s="35"/>
      <c r="C22" s="35"/>
      <c r="D22" s="35"/>
      <c r="E22" s="36"/>
      <c r="F22" s="37"/>
      <c r="G22" s="38"/>
      <c r="H22" s="38"/>
      <c r="I22" s="39" t="s">
        <v>52</v>
      </c>
      <c r="J22" s="39" t="s">
        <v>52</v>
      </c>
      <c r="K22" s="39" t="s">
        <v>52</v>
      </c>
      <c r="L22" s="39" t="s">
        <v>52</v>
      </c>
      <c r="M22" s="39" t="s">
        <v>52</v>
      </c>
      <c r="N22" s="39" t="s">
        <v>52</v>
      </c>
      <c r="O22" s="39" t="s">
        <v>52</v>
      </c>
      <c r="P22" s="39" t="s">
        <v>52</v>
      </c>
      <c r="Q22" s="39" t="s">
        <v>52</v>
      </c>
      <c r="R22" s="39" t="s">
        <v>52</v>
      </c>
      <c r="S22" s="39" t="s">
        <v>52</v>
      </c>
      <c r="T22" s="39" t="s">
        <v>52</v>
      </c>
      <c r="U22" s="3"/>
      <c r="V22" s="40" t="str">
        <f aca="false">IFERROR(IF(G22="","",G22+183),"—")</f>
        <v/>
      </c>
      <c r="W22" s="41" t="str">
        <f aca="true">IFERROR(IF(V22="","",V22-TODAY()),"—")</f>
        <v/>
      </c>
      <c r="X22" s="22" t="str">
        <f aca="false">IFERROR(IF(G22="","Renseigner date",IF(W22&lt;0,"🔴 URGENT",IF(W22&lt;=30,"🔴 URGENT",IF(W22&lt;=60,"⚠ Bientôt",IF(W22&lt;=90,"📋 Planifier","✅ OK"))))),"—")</f>
        <v>Renseigner date</v>
      </c>
      <c r="Y22" s="3"/>
      <c r="Z22" s="42" t="str">
        <f aca="false">IFERROR(IF(OR(H22="",F22="",E22=""),"",IF(D22="Électrique",H22+INT((1000-MOD(F22,1000))/E22*(30/$I$3)),H22+INT((500-MOD(F22,500))/E22*(30/$I$3)))),"—")</f>
        <v/>
      </c>
      <c r="AA22" s="43" t="str">
        <f aca="true">IFERROR(IF(Z22="","",Z22-TODAY()),"—")</f>
        <v/>
      </c>
      <c r="AB22" s="23" t="str">
        <f aca="false">IFERROR(IF(H22="","Renseigner date",IF(AA22&lt;0,"🔴 URGENT",IF(AA22&lt;=30,"🔴 URGENT",IF(AA22&lt;=60,"⚠ Bientôt",IF(AA22&lt;=90,"📋 Planifier","✅ OK"))))),"—")</f>
        <v>Renseigner date</v>
      </c>
    </row>
    <row r="23" customFormat="false" ht="19.5" hidden="false" customHeight="true" outlineLevel="0" collapsed="false">
      <c r="A23" s="45" t="n">
        <v>18</v>
      </c>
      <c r="B23" s="35"/>
      <c r="C23" s="35"/>
      <c r="D23" s="35"/>
      <c r="E23" s="36"/>
      <c r="F23" s="37"/>
      <c r="G23" s="38"/>
      <c r="H23" s="38"/>
      <c r="I23" s="39" t="s">
        <v>52</v>
      </c>
      <c r="J23" s="39" t="s">
        <v>52</v>
      </c>
      <c r="K23" s="39" t="s">
        <v>52</v>
      </c>
      <c r="L23" s="39" t="s">
        <v>52</v>
      </c>
      <c r="M23" s="39" t="s">
        <v>52</v>
      </c>
      <c r="N23" s="39" t="s">
        <v>52</v>
      </c>
      <c r="O23" s="39" t="s">
        <v>52</v>
      </c>
      <c r="P23" s="39" t="s">
        <v>52</v>
      </c>
      <c r="Q23" s="39" t="s">
        <v>52</v>
      </c>
      <c r="R23" s="39" t="s">
        <v>52</v>
      </c>
      <c r="S23" s="39" t="s">
        <v>52</v>
      </c>
      <c r="T23" s="39" t="s">
        <v>52</v>
      </c>
      <c r="U23" s="3"/>
      <c r="V23" s="40" t="str">
        <f aca="false">IFERROR(IF(G23="","",G23+183),"—")</f>
        <v/>
      </c>
      <c r="W23" s="41" t="str">
        <f aca="true">IFERROR(IF(V23="","",V23-TODAY()),"—")</f>
        <v/>
      </c>
      <c r="X23" s="22" t="str">
        <f aca="false">IFERROR(IF(G23="","Renseigner date",IF(W23&lt;0,"🔴 URGENT",IF(W23&lt;=30,"🔴 URGENT",IF(W23&lt;=60,"⚠ Bientôt",IF(W23&lt;=90,"📋 Planifier","✅ OK"))))),"—")</f>
        <v>Renseigner date</v>
      </c>
      <c r="Y23" s="3"/>
      <c r="Z23" s="42" t="str">
        <f aca="false">IFERROR(IF(OR(H23="",F23="",E23=""),"",IF(D23="Électrique",H23+INT((1000-MOD(F23,1000))/E23*(30/$I$3)),H23+INT((500-MOD(F23,500))/E23*(30/$I$3)))),"—")</f>
        <v/>
      </c>
      <c r="AA23" s="43" t="str">
        <f aca="true">IFERROR(IF(Z23="","",Z23-TODAY()),"—")</f>
        <v/>
      </c>
      <c r="AB23" s="23" t="str">
        <f aca="false">IFERROR(IF(H23="","Renseigner date",IF(AA23&lt;0,"🔴 URGENT",IF(AA23&lt;=30,"🔴 URGENT",IF(AA23&lt;=60,"⚠ Bientôt",IF(AA23&lt;=90,"📋 Planifier","✅ OK"))))),"—")</f>
        <v>Renseigner date</v>
      </c>
    </row>
    <row r="24" customFormat="false" ht="19.5" hidden="false" customHeight="true" outlineLevel="0" collapsed="false">
      <c r="A24" s="46" t="n">
        <v>19</v>
      </c>
      <c r="B24" s="35"/>
      <c r="C24" s="35"/>
      <c r="D24" s="35"/>
      <c r="E24" s="36"/>
      <c r="F24" s="37"/>
      <c r="G24" s="38"/>
      <c r="H24" s="38"/>
      <c r="I24" s="39" t="s">
        <v>52</v>
      </c>
      <c r="J24" s="39" t="s">
        <v>52</v>
      </c>
      <c r="K24" s="39" t="s">
        <v>52</v>
      </c>
      <c r="L24" s="39" t="s">
        <v>52</v>
      </c>
      <c r="M24" s="39" t="s">
        <v>52</v>
      </c>
      <c r="N24" s="39" t="s">
        <v>52</v>
      </c>
      <c r="O24" s="39" t="s">
        <v>52</v>
      </c>
      <c r="P24" s="39" t="s">
        <v>52</v>
      </c>
      <c r="Q24" s="39" t="s">
        <v>52</v>
      </c>
      <c r="R24" s="39" t="s">
        <v>52</v>
      </c>
      <c r="S24" s="39" t="s">
        <v>52</v>
      </c>
      <c r="T24" s="39" t="s">
        <v>52</v>
      </c>
      <c r="U24" s="3"/>
      <c r="V24" s="40" t="str">
        <f aca="false">IFERROR(IF(G24="","",G24+183),"—")</f>
        <v/>
      </c>
      <c r="W24" s="41" t="str">
        <f aca="true">IFERROR(IF(V24="","",V24-TODAY()),"—")</f>
        <v/>
      </c>
      <c r="X24" s="22" t="str">
        <f aca="false">IFERROR(IF(G24="","Renseigner date",IF(W24&lt;0,"🔴 URGENT",IF(W24&lt;=30,"🔴 URGENT",IF(W24&lt;=60,"⚠ Bientôt",IF(W24&lt;=90,"📋 Planifier","✅ OK"))))),"—")</f>
        <v>Renseigner date</v>
      </c>
      <c r="Y24" s="3"/>
      <c r="Z24" s="42" t="str">
        <f aca="false">IFERROR(IF(OR(H24="",F24="",E24=""),"",IF(D24="Électrique",H24+INT((1000-MOD(F24,1000))/E24*(30/$I$3)),H24+INT((500-MOD(F24,500))/E24*(30/$I$3)))),"—")</f>
        <v/>
      </c>
      <c r="AA24" s="43" t="str">
        <f aca="true">IFERROR(IF(Z24="","",Z24-TODAY()),"—")</f>
        <v/>
      </c>
      <c r="AB24" s="23" t="str">
        <f aca="false">IFERROR(IF(H24="","Renseigner date",IF(AA24&lt;0,"🔴 URGENT",IF(AA24&lt;=30,"🔴 URGENT",IF(AA24&lt;=60,"⚠ Bientôt",IF(AA24&lt;=90,"📋 Planifier","✅ OK"))))),"—")</f>
        <v>Renseigner date</v>
      </c>
    </row>
    <row r="25" customFormat="false" ht="19.5" hidden="false" customHeight="true" outlineLevel="0" collapsed="false">
      <c r="A25" s="45" t="n">
        <v>20</v>
      </c>
      <c r="B25" s="35"/>
      <c r="C25" s="35"/>
      <c r="D25" s="35"/>
      <c r="E25" s="36"/>
      <c r="F25" s="37"/>
      <c r="G25" s="38"/>
      <c r="H25" s="38"/>
      <c r="I25" s="39" t="s">
        <v>52</v>
      </c>
      <c r="J25" s="39" t="s">
        <v>52</v>
      </c>
      <c r="K25" s="39" t="s">
        <v>52</v>
      </c>
      <c r="L25" s="39" t="s">
        <v>52</v>
      </c>
      <c r="M25" s="39" t="s">
        <v>52</v>
      </c>
      <c r="N25" s="39" t="s">
        <v>52</v>
      </c>
      <c r="O25" s="39" t="s">
        <v>52</v>
      </c>
      <c r="P25" s="39" t="s">
        <v>52</v>
      </c>
      <c r="Q25" s="39" t="s">
        <v>52</v>
      </c>
      <c r="R25" s="39" t="s">
        <v>52</v>
      </c>
      <c r="S25" s="39" t="s">
        <v>52</v>
      </c>
      <c r="T25" s="39" t="s">
        <v>52</v>
      </c>
      <c r="U25" s="3"/>
      <c r="V25" s="40" t="str">
        <f aca="false">IFERROR(IF(G25="","",G25+183),"—")</f>
        <v/>
      </c>
      <c r="W25" s="41" t="str">
        <f aca="true">IFERROR(IF(V25="","",V25-TODAY()),"—")</f>
        <v/>
      </c>
      <c r="X25" s="22" t="str">
        <f aca="false">IFERROR(IF(G25="","Renseigner date",IF(W25&lt;0,"🔴 URGENT",IF(W25&lt;=30,"🔴 URGENT",IF(W25&lt;=60,"⚠ Bientôt",IF(W25&lt;=90,"📋 Planifier","✅ OK"))))),"—")</f>
        <v>Renseigner date</v>
      </c>
      <c r="Y25" s="3"/>
      <c r="Z25" s="42" t="str">
        <f aca="false">IFERROR(IF(OR(H25="",F25="",E25=""),"",IF(D25="Électrique",H25+INT((1000-MOD(F25,1000))/E25*(30/$I$3)),H25+INT((500-MOD(F25,500))/E25*(30/$I$3)))),"—")</f>
        <v/>
      </c>
      <c r="AA25" s="43" t="str">
        <f aca="true">IFERROR(IF(Z25="","",Z25-TODAY()),"—")</f>
        <v/>
      </c>
      <c r="AB25" s="23" t="str">
        <f aca="false">IFERROR(IF(H25="","Renseigner date",IF(AA25&lt;0,"🔴 URGENT",IF(AA25&lt;=30,"🔴 URGENT",IF(AA25&lt;=60,"⚠ Bientôt",IF(AA25&lt;=90,"📋 Planifier","✅ OK"))))),"—")</f>
        <v>Renseigner date</v>
      </c>
    </row>
    <row r="26" customFormat="false" ht="19.5" hidden="false" customHeight="true" outlineLevel="0" collapsed="false">
      <c r="A26" s="46" t="n">
        <v>21</v>
      </c>
      <c r="B26" s="35"/>
      <c r="C26" s="35"/>
      <c r="D26" s="35"/>
      <c r="E26" s="36"/>
      <c r="F26" s="37"/>
      <c r="G26" s="38"/>
      <c r="H26" s="38"/>
      <c r="I26" s="39" t="s">
        <v>52</v>
      </c>
      <c r="J26" s="39" t="s">
        <v>52</v>
      </c>
      <c r="K26" s="39" t="s">
        <v>52</v>
      </c>
      <c r="L26" s="39" t="s">
        <v>52</v>
      </c>
      <c r="M26" s="39" t="s">
        <v>52</v>
      </c>
      <c r="N26" s="39" t="s">
        <v>52</v>
      </c>
      <c r="O26" s="39" t="s">
        <v>52</v>
      </c>
      <c r="P26" s="39" t="s">
        <v>52</v>
      </c>
      <c r="Q26" s="39" t="s">
        <v>52</v>
      </c>
      <c r="R26" s="39" t="s">
        <v>52</v>
      </c>
      <c r="S26" s="39" t="s">
        <v>52</v>
      </c>
      <c r="T26" s="39" t="s">
        <v>52</v>
      </c>
      <c r="U26" s="3"/>
      <c r="V26" s="40" t="str">
        <f aca="false">IFERROR(IF(G26="","",G26+183),"—")</f>
        <v/>
      </c>
      <c r="W26" s="41" t="str">
        <f aca="true">IFERROR(IF(V26="","",V26-TODAY()),"—")</f>
        <v/>
      </c>
      <c r="X26" s="22" t="str">
        <f aca="false">IFERROR(IF(G26="","Renseigner date",IF(W26&lt;0,"🔴 URGENT",IF(W26&lt;=30,"🔴 URGENT",IF(W26&lt;=60,"⚠ Bientôt",IF(W26&lt;=90,"📋 Planifier","✅ OK"))))),"—")</f>
        <v>Renseigner date</v>
      </c>
      <c r="Y26" s="3"/>
      <c r="Z26" s="42" t="str">
        <f aca="false">IFERROR(IF(OR(H26="",F26="",E26=""),"",IF(D26="Électrique",H26+INT((1000-MOD(F26,1000))/E26*(30/$I$3)),H26+INT((500-MOD(F26,500))/E26*(30/$I$3)))),"—")</f>
        <v/>
      </c>
      <c r="AA26" s="43" t="str">
        <f aca="true">IFERROR(IF(Z26="","",Z26-TODAY()),"—")</f>
        <v/>
      </c>
      <c r="AB26" s="23" t="str">
        <f aca="false">IFERROR(IF(H26="","Renseigner date",IF(AA26&lt;0,"🔴 URGENT",IF(AA26&lt;=30,"🔴 URGENT",IF(AA26&lt;=60,"⚠ Bientôt",IF(AA26&lt;=90,"📋 Planifier","✅ OK"))))),"—")</f>
        <v>Renseigner date</v>
      </c>
    </row>
    <row r="27" customFormat="false" ht="19.5" hidden="false" customHeight="true" outlineLevel="0" collapsed="false">
      <c r="A27" s="45" t="n">
        <v>22</v>
      </c>
      <c r="B27" s="35"/>
      <c r="C27" s="35"/>
      <c r="D27" s="35"/>
      <c r="E27" s="36"/>
      <c r="F27" s="37"/>
      <c r="G27" s="38"/>
      <c r="H27" s="38"/>
      <c r="I27" s="39" t="s">
        <v>52</v>
      </c>
      <c r="J27" s="39" t="s">
        <v>52</v>
      </c>
      <c r="K27" s="39" t="s">
        <v>52</v>
      </c>
      <c r="L27" s="39" t="s">
        <v>52</v>
      </c>
      <c r="M27" s="39" t="s">
        <v>52</v>
      </c>
      <c r="N27" s="39" t="s">
        <v>52</v>
      </c>
      <c r="O27" s="39" t="s">
        <v>52</v>
      </c>
      <c r="P27" s="39" t="s">
        <v>52</v>
      </c>
      <c r="Q27" s="39" t="s">
        <v>52</v>
      </c>
      <c r="R27" s="39" t="s">
        <v>52</v>
      </c>
      <c r="S27" s="39" t="s">
        <v>52</v>
      </c>
      <c r="T27" s="39" t="s">
        <v>52</v>
      </c>
      <c r="U27" s="3"/>
      <c r="V27" s="40" t="str">
        <f aca="false">IFERROR(IF(G27="","",G27+183),"—")</f>
        <v/>
      </c>
      <c r="W27" s="41" t="str">
        <f aca="true">IFERROR(IF(V27="","",V27-TODAY()),"—")</f>
        <v/>
      </c>
      <c r="X27" s="22" t="str">
        <f aca="false">IFERROR(IF(G27="","Renseigner date",IF(W27&lt;0,"🔴 URGENT",IF(W27&lt;=30,"🔴 URGENT",IF(W27&lt;=60,"⚠ Bientôt",IF(W27&lt;=90,"📋 Planifier","✅ OK"))))),"—")</f>
        <v>Renseigner date</v>
      </c>
      <c r="Y27" s="3"/>
      <c r="Z27" s="42" t="str">
        <f aca="false">IFERROR(IF(OR(H27="",F27="",E27=""),"",IF(D27="Électrique",H27+INT((1000-MOD(F27,1000))/E27*(30/$I$3)),H27+INT((500-MOD(F27,500))/E27*(30/$I$3)))),"—")</f>
        <v/>
      </c>
      <c r="AA27" s="43" t="str">
        <f aca="true">IFERROR(IF(Z27="","",Z27-TODAY()),"—")</f>
        <v/>
      </c>
      <c r="AB27" s="23" t="str">
        <f aca="false">IFERROR(IF(H27="","Renseigner date",IF(AA27&lt;0,"🔴 URGENT",IF(AA27&lt;=30,"🔴 URGENT",IF(AA27&lt;=60,"⚠ Bientôt",IF(AA27&lt;=90,"📋 Planifier","✅ OK"))))),"—")</f>
        <v>Renseigner date</v>
      </c>
    </row>
    <row r="28" customFormat="false" ht="19.5" hidden="false" customHeight="true" outlineLevel="0" collapsed="false">
      <c r="A28" s="46" t="n">
        <v>23</v>
      </c>
      <c r="B28" s="35"/>
      <c r="C28" s="35"/>
      <c r="D28" s="35"/>
      <c r="E28" s="36"/>
      <c r="F28" s="37"/>
      <c r="G28" s="38"/>
      <c r="H28" s="38"/>
      <c r="I28" s="39" t="s">
        <v>52</v>
      </c>
      <c r="J28" s="39" t="s">
        <v>52</v>
      </c>
      <c r="K28" s="39" t="s">
        <v>52</v>
      </c>
      <c r="L28" s="39" t="s">
        <v>52</v>
      </c>
      <c r="M28" s="39" t="s">
        <v>52</v>
      </c>
      <c r="N28" s="39" t="s">
        <v>52</v>
      </c>
      <c r="O28" s="39" t="s">
        <v>52</v>
      </c>
      <c r="P28" s="39" t="s">
        <v>52</v>
      </c>
      <c r="Q28" s="39" t="s">
        <v>52</v>
      </c>
      <c r="R28" s="39" t="s">
        <v>52</v>
      </c>
      <c r="S28" s="39" t="s">
        <v>52</v>
      </c>
      <c r="T28" s="39" t="s">
        <v>52</v>
      </c>
      <c r="U28" s="3"/>
      <c r="V28" s="40" t="str">
        <f aca="false">IFERROR(IF(G28="","",G28+183),"—")</f>
        <v/>
      </c>
      <c r="W28" s="41" t="str">
        <f aca="true">IFERROR(IF(V28="","",V28-TODAY()),"—")</f>
        <v/>
      </c>
      <c r="X28" s="22" t="str">
        <f aca="false">IFERROR(IF(G28="","Renseigner date",IF(W28&lt;0,"🔴 URGENT",IF(W28&lt;=30,"🔴 URGENT",IF(W28&lt;=60,"⚠ Bientôt",IF(W28&lt;=90,"📋 Planifier","✅ OK"))))),"—")</f>
        <v>Renseigner date</v>
      </c>
      <c r="Y28" s="3"/>
      <c r="Z28" s="42" t="str">
        <f aca="false">IFERROR(IF(OR(H28="",F28="",E28=""),"",IF(D28="Électrique",H28+INT((1000-MOD(F28,1000))/E28*(30/$I$3)),H28+INT((500-MOD(F28,500))/E28*(30/$I$3)))),"—")</f>
        <v/>
      </c>
      <c r="AA28" s="43" t="str">
        <f aca="true">IFERROR(IF(Z28="","",Z28-TODAY()),"—")</f>
        <v/>
      </c>
      <c r="AB28" s="23" t="str">
        <f aca="false">IFERROR(IF(H28="","Renseigner date",IF(AA28&lt;0,"🔴 URGENT",IF(AA28&lt;=30,"🔴 URGENT",IF(AA28&lt;=60,"⚠ Bientôt",IF(AA28&lt;=90,"📋 Planifier","✅ OK"))))),"—")</f>
        <v>Renseigner date</v>
      </c>
    </row>
    <row r="30" customFormat="false" ht="18" hidden="false" customHeight="true" outlineLevel="0" collapsed="false">
      <c r="A30" s="47" t="s">
        <v>70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</row>
    <row r="31" customFormat="false" ht="18" hidden="false" customHeight="true" outlineLevel="0" collapsed="false">
      <c r="A31" s="27" t="s">
        <v>71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</row>
  </sheetData>
  <sheetProtection sheet="true" password="ce4b"/>
  <mergeCells count="7">
    <mergeCell ref="A1:AB1"/>
    <mergeCell ref="A2:AB2"/>
    <mergeCell ref="A3:B3"/>
    <mergeCell ref="D3:H3"/>
    <mergeCell ref="J3:AB3"/>
    <mergeCell ref="A30:AB30"/>
    <mergeCell ref="A31:AB31"/>
  </mergeCells>
  <dataValidations count="2">
    <dataValidation allowBlank="true" errorStyle="stop" operator="between" showDropDown="false" showErrorMessage="false" showInputMessage="false" sqref="I6:T28" type="list">
      <formula1>"✅ Fait,📋 Svc 500h,📋 Svc 1000h,🔴 VGP,🔧 Curatif,— "</formula1>
      <formula2>0</formula2>
    </dataValidation>
    <dataValidation allowBlank="true" errorStyle="stop" operator="between" showDropDown="false" showErrorMessage="false" showInputMessage="false" sqref="D6:D28" type="list">
      <formula1>"Électrique,Diesel,GPL"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22"/>
    <col collapsed="false" customWidth="true" hidden="false" outlineLevel="0" max="5" min="5" style="0" width="14"/>
    <col collapsed="false" customWidth="true" hidden="false" outlineLevel="0" max="6" min="6" style="0" width="12"/>
    <col collapsed="false" customWidth="true" hidden="false" outlineLevel="0" max="7" min="7" style="0" width="18"/>
    <col collapsed="false" customWidth="true" hidden="false" outlineLevel="0" max="8" min="8" style="0" width="14"/>
    <col collapsed="false" customWidth="true" hidden="false" outlineLevel="0" max="9" min="9" style="0" width="30"/>
  </cols>
  <sheetData>
    <row r="1" customFormat="false" ht="33.75" hidden="false" customHeight="true" outlineLevel="0" collapsed="false">
      <c r="A1" s="28" t="s">
        <v>72</v>
      </c>
      <c r="B1" s="28"/>
      <c r="C1" s="28"/>
      <c r="D1" s="28"/>
      <c r="E1" s="28"/>
      <c r="F1" s="28"/>
      <c r="G1" s="28"/>
      <c r="H1" s="28"/>
      <c r="I1" s="28"/>
    </row>
    <row r="2" customFormat="false" ht="18" hidden="false" customHeight="true" outlineLevel="0" collapsed="false">
      <c r="A2" s="2" t="s">
        <v>73</v>
      </c>
      <c r="B2" s="2"/>
      <c r="C2" s="2"/>
      <c r="D2" s="2"/>
      <c r="E2" s="2"/>
      <c r="F2" s="2"/>
      <c r="G2" s="2"/>
      <c r="H2" s="2"/>
      <c r="I2" s="2"/>
    </row>
    <row r="3" customFormat="false" ht="25.5" hidden="false" customHeight="true" outlineLevel="0" collapsed="false">
      <c r="A3" s="8" t="s">
        <v>74</v>
      </c>
      <c r="B3" s="5" t="s">
        <v>75</v>
      </c>
      <c r="C3" s="9" t="s">
        <v>76</v>
      </c>
      <c r="D3" s="4" t="s">
        <v>77</v>
      </c>
      <c r="E3" s="6" t="s">
        <v>78</v>
      </c>
      <c r="F3" s="4" t="s">
        <v>79</v>
      </c>
      <c r="G3" s="5" t="s">
        <v>80</v>
      </c>
      <c r="H3" s="48"/>
      <c r="I3" s="48"/>
    </row>
    <row r="4" customFormat="false" ht="27.75" hidden="false" customHeight="true" outlineLevel="0" collapsed="false">
      <c r="A4" s="49" t="n">
        <f aca="false">SUMIF(E7:E500,"Préventif",F7:F500)</f>
        <v>1900</v>
      </c>
      <c r="B4" s="50" t="n">
        <f aca="false">SUMIF(E7:E500,"Curatif",F7:F500)</f>
        <v>850</v>
      </c>
      <c r="C4" s="51" t="n">
        <f aca="false">SUMIF(E7:E500,"VGP",F7:F500)</f>
        <v>580</v>
      </c>
      <c r="D4" s="52" t="n">
        <f aca="false">A4+B4+C4</f>
        <v>3330</v>
      </c>
      <c r="E4" s="53" t="n">
        <f aca="false">IFERROR(B4/(A4+B4),0)</f>
        <v>0.309090909090909</v>
      </c>
      <c r="F4" s="54" t="n">
        <f aca="false">COUNTA(A7:A500)</f>
        <v>7</v>
      </c>
      <c r="G4" s="55" t="n">
        <f aca="false">COUNTIF(E7:E500,"Curatif")</f>
        <v>1</v>
      </c>
      <c r="H4" s="48"/>
      <c r="I4" s="48"/>
    </row>
    <row r="5" customFormat="false" ht="18" hidden="false" customHeight="true" outlineLevel="0" collapsed="false">
      <c r="A5" s="56" t="str">
        <f aca="false">IF(E4&gt;0.4,"⚠  ALERTE : part curatif "&amp;TEXT(E4,"0%")&amp;" — dépasse 40% : renforcez la maintenance préventive","✅  Ratio curatif "&amp;TEXT(E4,"0%")&amp;" — maintenance préventive efficace (seuil cible : &lt; 40%)")</f>
        <v>✅  Ratio curatif 31% — maintenance préventive efficace (seuil cible : &lt; 40%)</v>
      </c>
      <c r="B5" s="56"/>
      <c r="C5" s="56"/>
      <c r="D5" s="56"/>
      <c r="E5" s="56"/>
      <c r="F5" s="56"/>
      <c r="G5" s="56"/>
      <c r="H5" s="56"/>
      <c r="I5" s="56"/>
    </row>
    <row r="6" customFormat="false" ht="27.75" hidden="false" customHeight="true" outlineLevel="0" collapsed="false">
      <c r="A6" s="17" t="s">
        <v>81</v>
      </c>
      <c r="B6" s="17" t="s">
        <v>9</v>
      </c>
      <c r="C6" s="17" t="s">
        <v>10</v>
      </c>
      <c r="D6" s="17" t="s">
        <v>82</v>
      </c>
      <c r="E6" s="20" t="s">
        <v>83</v>
      </c>
      <c r="F6" s="17" t="s">
        <v>84</v>
      </c>
      <c r="G6" s="17" t="s">
        <v>85</v>
      </c>
      <c r="H6" s="57" t="s">
        <v>86</v>
      </c>
      <c r="I6" s="17" t="s">
        <v>87</v>
      </c>
    </row>
    <row r="7" customFormat="false" ht="21.75" hidden="false" customHeight="true" outlineLevel="0" collapsed="false">
      <c r="A7" s="38" t="s">
        <v>56</v>
      </c>
      <c r="B7" s="35" t="s">
        <v>44</v>
      </c>
      <c r="C7" s="35" t="s">
        <v>45</v>
      </c>
      <c r="D7" s="35" t="s">
        <v>88</v>
      </c>
      <c r="E7" s="35" t="s">
        <v>89</v>
      </c>
      <c r="F7" s="58" t="n">
        <v>380</v>
      </c>
      <c r="G7" s="35" t="s">
        <v>90</v>
      </c>
      <c r="H7" s="35" t="s">
        <v>49</v>
      </c>
      <c r="I7" s="59" t="s">
        <v>91</v>
      </c>
    </row>
    <row r="8" customFormat="false" ht="21.75" hidden="false" customHeight="true" outlineLevel="0" collapsed="false">
      <c r="A8" s="38" t="s">
        <v>68</v>
      </c>
      <c r="B8" s="35" t="s">
        <v>57</v>
      </c>
      <c r="C8" s="35" t="s">
        <v>58</v>
      </c>
      <c r="D8" s="35" t="s">
        <v>92</v>
      </c>
      <c r="E8" s="35" t="s">
        <v>93</v>
      </c>
      <c r="F8" s="58" t="n">
        <v>290</v>
      </c>
      <c r="G8" s="35" t="s">
        <v>94</v>
      </c>
      <c r="H8" s="35" t="s">
        <v>49</v>
      </c>
      <c r="I8" s="59" t="s">
        <v>95</v>
      </c>
    </row>
    <row r="9" customFormat="false" ht="21.75" hidden="false" customHeight="true" outlineLevel="0" collapsed="false">
      <c r="A9" s="38" t="s">
        <v>96</v>
      </c>
      <c r="B9" s="35" t="s">
        <v>54</v>
      </c>
      <c r="C9" s="35" t="s">
        <v>45</v>
      </c>
      <c r="D9" s="35" t="s">
        <v>97</v>
      </c>
      <c r="E9" s="35" t="s">
        <v>98</v>
      </c>
      <c r="F9" s="58" t="n">
        <v>850</v>
      </c>
      <c r="G9" s="35" t="s">
        <v>90</v>
      </c>
      <c r="H9" s="35" t="s">
        <v>49</v>
      </c>
      <c r="I9" s="59" t="s">
        <v>99</v>
      </c>
    </row>
    <row r="10" customFormat="false" ht="21.75" hidden="false" customHeight="true" outlineLevel="0" collapsed="false">
      <c r="A10" s="38" t="s">
        <v>100</v>
      </c>
      <c r="B10" s="35" t="s">
        <v>62</v>
      </c>
      <c r="C10" s="35" t="s">
        <v>63</v>
      </c>
      <c r="D10" s="35" t="s">
        <v>101</v>
      </c>
      <c r="E10" s="35" t="s">
        <v>89</v>
      </c>
      <c r="F10" s="58" t="n">
        <v>420</v>
      </c>
      <c r="G10" s="35" t="s">
        <v>102</v>
      </c>
      <c r="H10" s="35" t="s">
        <v>49</v>
      </c>
      <c r="I10" s="59" t="s">
        <v>103</v>
      </c>
    </row>
    <row r="11" customFormat="false" ht="21.75" hidden="false" customHeight="true" outlineLevel="0" collapsed="false">
      <c r="A11" s="38" t="s">
        <v>104</v>
      </c>
      <c r="B11" s="35" t="s">
        <v>44</v>
      </c>
      <c r="C11" s="35" t="s">
        <v>45</v>
      </c>
      <c r="D11" s="35" t="s">
        <v>105</v>
      </c>
      <c r="E11" s="35" t="s">
        <v>89</v>
      </c>
      <c r="F11" s="58" t="n">
        <v>780</v>
      </c>
      <c r="G11" s="35" t="s">
        <v>106</v>
      </c>
      <c r="H11" s="35" t="s">
        <v>49</v>
      </c>
      <c r="I11" s="59" t="s">
        <v>107</v>
      </c>
    </row>
    <row r="12" customFormat="false" ht="21.75" hidden="false" customHeight="true" outlineLevel="0" collapsed="false">
      <c r="A12" s="38" t="s">
        <v>108</v>
      </c>
      <c r="B12" s="35" t="s">
        <v>57</v>
      </c>
      <c r="C12" s="35" t="s">
        <v>58</v>
      </c>
      <c r="D12" s="35" t="s">
        <v>92</v>
      </c>
      <c r="E12" s="35" t="s">
        <v>93</v>
      </c>
      <c r="F12" s="58" t="n">
        <v>290</v>
      </c>
      <c r="G12" s="35" t="s">
        <v>94</v>
      </c>
      <c r="H12" s="35" t="s">
        <v>109</v>
      </c>
      <c r="I12" s="59" t="s">
        <v>110</v>
      </c>
    </row>
    <row r="13" customFormat="false" ht="21.75" hidden="false" customHeight="true" outlineLevel="0" collapsed="false">
      <c r="A13" s="38" t="s">
        <v>111</v>
      </c>
      <c r="B13" s="35" t="s">
        <v>66</v>
      </c>
      <c r="C13" s="35" t="s">
        <v>67</v>
      </c>
      <c r="D13" s="35" t="s">
        <v>112</v>
      </c>
      <c r="E13" s="35" t="s">
        <v>89</v>
      </c>
      <c r="F13" s="58" t="n">
        <v>320</v>
      </c>
      <c r="G13" s="35" t="s">
        <v>113</v>
      </c>
      <c r="H13" s="35" t="s">
        <v>109</v>
      </c>
      <c r="I13" s="59" t="s">
        <v>114</v>
      </c>
    </row>
    <row r="14" customFormat="false" ht="19.5" hidden="false" customHeight="true" outlineLevel="0" collapsed="false">
      <c r="A14" s="38"/>
      <c r="B14" s="35"/>
      <c r="C14" s="35"/>
      <c r="D14" s="35"/>
      <c r="E14" s="35"/>
      <c r="F14" s="58"/>
      <c r="G14" s="35"/>
      <c r="H14" s="35"/>
      <c r="I14" s="35"/>
    </row>
    <row r="15" customFormat="false" ht="19.5" hidden="false" customHeight="true" outlineLevel="0" collapsed="false">
      <c r="A15" s="38"/>
      <c r="B15" s="35"/>
      <c r="C15" s="35"/>
      <c r="D15" s="35"/>
      <c r="E15" s="35"/>
      <c r="F15" s="58"/>
      <c r="G15" s="35"/>
      <c r="H15" s="35"/>
      <c r="I15" s="35"/>
    </row>
    <row r="16" customFormat="false" ht="19.5" hidden="false" customHeight="true" outlineLevel="0" collapsed="false">
      <c r="A16" s="38"/>
      <c r="B16" s="35"/>
      <c r="C16" s="35"/>
      <c r="D16" s="35"/>
      <c r="E16" s="35"/>
      <c r="F16" s="58"/>
      <c r="G16" s="35"/>
      <c r="H16" s="35"/>
      <c r="I16" s="35"/>
    </row>
    <row r="17" customFormat="false" ht="19.5" hidden="false" customHeight="true" outlineLevel="0" collapsed="false">
      <c r="A17" s="38"/>
      <c r="B17" s="35"/>
      <c r="C17" s="35"/>
      <c r="D17" s="35"/>
      <c r="E17" s="35"/>
      <c r="F17" s="58"/>
      <c r="G17" s="35"/>
      <c r="H17" s="35"/>
      <c r="I17" s="35"/>
    </row>
    <row r="18" customFormat="false" ht="19.5" hidden="false" customHeight="true" outlineLevel="0" collapsed="false">
      <c r="A18" s="38"/>
      <c r="B18" s="35"/>
      <c r="C18" s="35"/>
      <c r="D18" s="35"/>
      <c r="E18" s="35"/>
      <c r="F18" s="58"/>
      <c r="G18" s="35"/>
      <c r="H18" s="35"/>
      <c r="I18" s="35"/>
    </row>
    <row r="19" customFormat="false" ht="19.5" hidden="false" customHeight="true" outlineLevel="0" collapsed="false">
      <c r="A19" s="38"/>
      <c r="B19" s="35"/>
      <c r="C19" s="35"/>
      <c r="D19" s="35"/>
      <c r="E19" s="35"/>
      <c r="F19" s="58"/>
      <c r="G19" s="35"/>
      <c r="H19" s="35"/>
      <c r="I19" s="35"/>
    </row>
    <row r="20" customFormat="false" ht="19.5" hidden="false" customHeight="true" outlineLevel="0" collapsed="false">
      <c r="A20" s="38"/>
      <c r="B20" s="35"/>
      <c r="C20" s="35"/>
      <c r="D20" s="35"/>
      <c r="E20" s="35"/>
      <c r="F20" s="58"/>
      <c r="G20" s="35"/>
      <c r="H20" s="35"/>
      <c r="I20" s="35"/>
    </row>
    <row r="21" customFormat="false" ht="19.5" hidden="false" customHeight="true" outlineLevel="0" collapsed="false">
      <c r="A21" s="38"/>
      <c r="B21" s="35"/>
      <c r="C21" s="35"/>
      <c r="D21" s="35"/>
      <c r="E21" s="35"/>
      <c r="F21" s="58"/>
      <c r="G21" s="35"/>
      <c r="H21" s="35"/>
      <c r="I21" s="35"/>
    </row>
    <row r="22" customFormat="false" ht="19.5" hidden="false" customHeight="true" outlineLevel="0" collapsed="false">
      <c r="A22" s="38"/>
      <c r="B22" s="35"/>
      <c r="C22" s="35"/>
      <c r="D22" s="35"/>
      <c r="E22" s="35"/>
      <c r="F22" s="58"/>
      <c r="G22" s="35"/>
      <c r="H22" s="35"/>
      <c r="I22" s="35"/>
    </row>
    <row r="23" customFormat="false" ht="19.5" hidden="false" customHeight="true" outlineLevel="0" collapsed="false">
      <c r="A23" s="38"/>
      <c r="B23" s="35"/>
      <c r="C23" s="35"/>
      <c r="D23" s="35"/>
      <c r="E23" s="35"/>
      <c r="F23" s="58"/>
      <c r="G23" s="35"/>
      <c r="H23" s="35"/>
      <c r="I23" s="35"/>
    </row>
    <row r="24" customFormat="false" ht="19.5" hidden="false" customHeight="true" outlineLevel="0" collapsed="false">
      <c r="A24" s="38"/>
      <c r="B24" s="35"/>
      <c r="C24" s="35"/>
      <c r="D24" s="35"/>
      <c r="E24" s="35"/>
      <c r="F24" s="58"/>
      <c r="G24" s="35"/>
      <c r="H24" s="35"/>
      <c r="I24" s="35"/>
    </row>
    <row r="25" customFormat="false" ht="19.5" hidden="false" customHeight="true" outlineLevel="0" collapsed="false">
      <c r="A25" s="38"/>
      <c r="B25" s="35"/>
      <c r="C25" s="35"/>
      <c r="D25" s="35"/>
      <c r="E25" s="35"/>
      <c r="F25" s="58"/>
      <c r="G25" s="35"/>
      <c r="H25" s="35"/>
      <c r="I25" s="35"/>
    </row>
    <row r="26" customFormat="false" ht="19.5" hidden="false" customHeight="true" outlineLevel="0" collapsed="false">
      <c r="A26" s="38"/>
      <c r="B26" s="35"/>
      <c r="C26" s="35"/>
      <c r="D26" s="35"/>
      <c r="E26" s="35"/>
      <c r="F26" s="58"/>
      <c r="G26" s="35"/>
      <c r="H26" s="35"/>
      <c r="I26" s="35"/>
    </row>
    <row r="27" customFormat="false" ht="19.5" hidden="false" customHeight="true" outlineLevel="0" collapsed="false">
      <c r="A27" s="38"/>
      <c r="B27" s="35"/>
      <c r="C27" s="35"/>
      <c r="D27" s="35"/>
      <c r="E27" s="35"/>
      <c r="F27" s="58"/>
      <c r="G27" s="35"/>
      <c r="H27" s="35"/>
      <c r="I27" s="35"/>
    </row>
    <row r="28" customFormat="false" ht="19.5" hidden="false" customHeight="true" outlineLevel="0" collapsed="false">
      <c r="A28" s="38"/>
      <c r="B28" s="35"/>
      <c r="C28" s="35"/>
      <c r="D28" s="35"/>
      <c r="E28" s="35"/>
      <c r="F28" s="58"/>
      <c r="G28" s="35"/>
      <c r="H28" s="35"/>
      <c r="I28" s="35"/>
    </row>
    <row r="29" customFormat="false" ht="19.5" hidden="false" customHeight="true" outlineLevel="0" collapsed="false">
      <c r="A29" s="38"/>
      <c r="B29" s="35"/>
      <c r="C29" s="35"/>
      <c r="D29" s="35"/>
      <c r="E29" s="35"/>
      <c r="F29" s="58"/>
      <c r="G29" s="35"/>
      <c r="H29" s="35"/>
      <c r="I29" s="35"/>
    </row>
    <row r="30" customFormat="false" ht="19.5" hidden="false" customHeight="true" outlineLevel="0" collapsed="false">
      <c r="A30" s="38"/>
      <c r="B30" s="35"/>
      <c r="C30" s="35"/>
      <c r="D30" s="35"/>
      <c r="E30" s="35"/>
      <c r="F30" s="58"/>
      <c r="G30" s="35"/>
      <c r="H30" s="35"/>
      <c r="I30" s="35"/>
    </row>
    <row r="31" customFormat="false" ht="19.5" hidden="false" customHeight="true" outlineLevel="0" collapsed="false">
      <c r="A31" s="38"/>
      <c r="B31" s="35"/>
      <c r="C31" s="35"/>
      <c r="D31" s="35"/>
      <c r="E31" s="35"/>
      <c r="F31" s="58"/>
      <c r="G31" s="35"/>
      <c r="H31" s="35"/>
      <c r="I31" s="35"/>
    </row>
    <row r="32" customFormat="false" ht="19.5" hidden="false" customHeight="true" outlineLevel="0" collapsed="false">
      <c r="A32" s="38"/>
      <c r="B32" s="35"/>
      <c r="C32" s="35"/>
      <c r="D32" s="35"/>
      <c r="E32" s="35"/>
      <c r="F32" s="58"/>
      <c r="G32" s="35"/>
      <c r="H32" s="35"/>
      <c r="I32" s="35"/>
    </row>
    <row r="33" customFormat="false" ht="19.5" hidden="false" customHeight="true" outlineLevel="0" collapsed="false">
      <c r="A33" s="38"/>
      <c r="B33" s="35"/>
      <c r="C33" s="35"/>
      <c r="D33" s="35"/>
      <c r="E33" s="35"/>
      <c r="F33" s="58"/>
      <c r="G33" s="35"/>
      <c r="H33" s="35"/>
      <c r="I33" s="35"/>
    </row>
    <row r="34" customFormat="false" ht="19.5" hidden="false" customHeight="true" outlineLevel="0" collapsed="false">
      <c r="A34" s="38"/>
      <c r="B34" s="35"/>
      <c r="C34" s="35"/>
      <c r="D34" s="35"/>
      <c r="E34" s="35"/>
      <c r="F34" s="58"/>
      <c r="G34" s="35"/>
      <c r="H34" s="35"/>
      <c r="I34" s="35"/>
    </row>
    <row r="35" customFormat="false" ht="19.5" hidden="false" customHeight="true" outlineLevel="0" collapsed="false">
      <c r="A35" s="38"/>
      <c r="B35" s="35"/>
      <c r="C35" s="35"/>
      <c r="D35" s="35"/>
      <c r="E35" s="35"/>
      <c r="F35" s="58"/>
      <c r="G35" s="35"/>
      <c r="H35" s="35"/>
      <c r="I35" s="35"/>
    </row>
    <row r="36" customFormat="false" ht="19.5" hidden="false" customHeight="true" outlineLevel="0" collapsed="false">
      <c r="A36" s="38"/>
      <c r="B36" s="35"/>
      <c r="C36" s="35"/>
      <c r="D36" s="35"/>
      <c r="E36" s="35"/>
      <c r="F36" s="58"/>
      <c r="G36" s="35"/>
      <c r="H36" s="35"/>
      <c r="I36" s="35"/>
    </row>
    <row r="37" customFormat="false" ht="19.5" hidden="false" customHeight="true" outlineLevel="0" collapsed="false">
      <c r="A37" s="38"/>
      <c r="B37" s="35"/>
      <c r="C37" s="35"/>
      <c r="D37" s="35"/>
      <c r="E37" s="35"/>
      <c r="F37" s="58"/>
      <c r="G37" s="35"/>
      <c r="H37" s="35"/>
      <c r="I37" s="35"/>
    </row>
    <row r="38" customFormat="false" ht="19.5" hidden="false" customHeight="true" outlineLevel="0" collapsed="false">
      <c r="A38" s="38"/>
      <c r="B38" s="35"/>
      <c r="C38" s="35"/>
      <c r="D38" s="35"/>
      <c r="E38" s="35"/>
      <c r="F38" s="58"/>
      <c r="G38" s="35"/>
      <c r="H38" s="35"/>
      <c r="I38" s="35"/>
    </row>
    <row r="39" customFormat="false" ht="19.5" hidden="false" customHeight="true" outlineLevel="0" collapsed="false">
      <c r="A39" s="38"/>
      <c r="B39" s="35"/>
      <c r="C39" s="35"/>
      <c r="D39" s="35"/>
      <c r="E39" s="35"/>
      <c r="F39" s="58"/>
      <c r="G39" s="35"/>
      <c r="H39" s="35"/>
      <c r="I39" s="35"/>
    </row>
    <row r="40" customFormat="false" ht="19.5" hidden="false" customHeight="true" outlineLevel="0" collapsed="false">
      <c r="A40" s="38"/>
      <c r="B40" s="35"/>
      <c r="C40" s="35"/>
      <c r="D40" s="35"/>
      <c r="E40" s="35"/>
      <c r="F40" s="58"/>
      <c r="G40" s="35"/>
      <c r="H40" s="35"/>
      <c r="I40" s="35"/>
    </row>
    <row r="41" customFormat="false" ht="19.5" hidden="false" customHeight="true" outlineLevel="0" collapsed="false">
      <c r="A41" s="38"/>
      <c r="B41" s="35"/>
      <c r="C41" s="35"/>
      <c r="D41" s="35"/>
      <c r="E41" s="35"/>
      <c r="F41" s="58"/>
      <c r="G41" s="35"/>
      <c r="H41" s="35"/>
      <c r="I41" s="35"/>
    </row>
    <row r="42" customFormat="false" ht="19.5" hidden="false" customHeight="true" outlineLevel="0" collapsed="false">
      <c r="A42" s="38"/>
      <c r="B42" s="35"/>
      <c r="C42" s="35"/>
      <c r="D42" s="35"/>
      <c r="E42" s="35"/>
      <c r="F42" s="58"/>
      <c r="G42" s="35"/>
      <c r="H42" s="35"/>
      <c r="I42" s="35"/>
    </row>
    <row r="43" customFormat="false" ht="19.5" hidden="false" customHeight="true" outlineLevel="0" collapsed="false">
      <c r="A43" s="38"/>
      <c r="B43" s="35"/>
      <c r="C43" s="35"/>
      <c r="D43" s="35"/>
      <c r="E43" s="35"/>
      <c r="F43" s="58"/>
      <c r="G43" s="35"/>
      <c r="H43" s="35"/>
      <c r="I43" s="35"/>
    </row>
    <row r="44" customFormat="false" ht="19.5" hidden="false" customHeight="true" outlineLevel="0" collapsed="false">
      <c r="A44" s="38"/>
      <c r="B44" s="35"/>
      <c r="C44" s="35"/>
      <c r="D44" s="35"/>
      <c r="E44" s="35"/>
      <c r="F44" s="58"/>
      <c r="G44" s="35"/>
      <c r="H44" s="35"/>
      <c r="I44" s="35"/>
    </row>
    <row r="45" customFormat="false" ht="19.5" hidden="false" customHeight="true" outlineLevel="0" collapsed="false">
      <c r="A45" s="38"/>
      <c r="B45" s="35"/>
      <c r="C45" s="35"/>
      <c r="D45" s="35"/>
      <c r="E45" s="35"/>
      <c r="F45" s="58"/>
      <c r="G45" s="35"/>
      <c r="H45" s="35"/>
      <c r="I45" s="35"/>
    </row>
    <row r="46" customFormat="false" ht="19.5" hidden="false" customHeight="true" outlineLevel="0" collapsed="false">
      <c r="A46" s="38"/>
      <c r="B46" s="35"/>
      <c r="C46" s="35"/>
      <c r="D46" s="35"/>
      <c r="E46" s="35"/>
      <c r="F46" s="58"/>
      <c r="G46" s="35"/>
      <c r="H46" s="35"/>
      <c r="I46" s="35"/>
    </row>
    <row r="47" customFormat="false" ht="19.5" hidden="false" customHeight="true" outlineLevel="0" collapsed="false">
      <c r="A47" s="38"/>
      <c r="B47" s="35"/>
      <c r="C47" s="35"/>
      <c r="D47" s="35"/>
      <c r="E47" s="35"/>
      <c r="F47" s="58"/>
      <c r="G47" s="35"/>
      <c r="H47" s="35"/>
      <c r="I47" s="35"/>
    </row>
    <row r="48" customFormat="false" ht="19.5" hidden="false" customHeight="true" outlineLevel="0" collapsed="false">
      <c r="A48" s="38"/>
      <c r="B48" s="35"/>
      <c r="C48" s="35"/>
      <c r="D48" s="35"/>
      <c r="E48" s="35"/>
      <c r="F48" s="58"/>
      <c r="G48" s="35"/>
      <c r="H48" s="35"/>
      <c r="I48" s="35"/>
    </row>
    <row r="49" customFormat="false" ht="19.5" hidden="false" customHeight="true" outlineLevel="0" collapsed="false">
      <c r="A49" s="38"/>
      <c r="B49" s="35"/>
      <c r="C49" s="35"/>
      <c r="D49" s="35"/>
      <c r="E49" s="35"/>
      <c r="F49" s="58"/>
      <c r="G49" s="35"/>
      <c r="H49" s="35"/>
      <c r="I49" s="35"/>
    </row>
    <row r="50" customFormat="false" ht="19.5" hidden="false" customHeight="true" outlineLevel="0" collapsed="false">
      <c r="A50" s="38"/>
      <c r="B50" s="35"/>
      <c r="C50" s="35"/>
      <c r="D50" s="35"/>
      <c r="E50" s="35"/>
      <c r="F50" s="58"/>
      <c r="G50" s="35"/>
      <c r="H50" s="35"/>
      <c r="I50" s="35"/>
    </row>
    <row r="51" customFormat="false" ht="19.5" hidden="false" customHeight="true" outlineLevel="0" collapsed="false">
      <c r="A51" s="38"/>
      <c r="B51" s="35"/>
      <c r="C51" s="35"/>
      <c r="D51" s="35"/>
      <c r="E51" s="35"/>
      <c r="F51" s="58"/>
      <c r="G51" s="35"/>
      <c r="H51" s="35"/>
      <c r="I51" s="35"/>
    </row>
    <row r="52" customFormat="false" ht="19.5" hidden="false" customHeight="true" outlineLevel="0" collapsed="false">
      <c r="A52" s="38"/>
      <c r="B52" s="35"/>
      <c r="C52" s="35"/>
      <c r="D52" s="35"/>
      <c r="E52" s="35"/>
      <c r="F52" s="58"/>
      <c r="G52" s="35"/>
      <c r="H52" s="35"/>
      <c r="I52" s="35"/>
    </row>
    <row r="53" customFormat="false" ht="19.5" hidden="false" customHeight="true" outlineLevel="0" collapsed="false">
      <c r="A53" s="38"/>
      <c r="B53" s="35"/>
      <c r="C53" s="35"/>
      <c r="D53" s="35"/>
      <c r="E53" s="35"/>
      <c r="F53" s="58"/>
      <c r="G53" s="35"/>
      <c r="H53" s="35"/>
      <c r="I53" s="35"/>
    </row>
    <row r="54" customFormat="false" ht="19.5" hidden="false" customHeight="true" outlineLevel="0" collapsed="false">
      <c r="A54" s="38"/>
      <c r="B54" s="35"/>
      <c r="C54" s="35"/>
      <c r="D54" s="35"/>
      <c r="E54" s="35"/>
      <c r="F54" s="58"/>
      <c r="G54" s="35"/>
      <c r="H54" s="35"/>
      <c r="I54" s="35"/>
    </row>
    <row r="55" customFormat="false" ht="19.5" hidden="false" customHeight="true" outlineLevel="0" collapsed="false">
      <c r="A55" s="38"/>
      <c r="B55" s="35"/>
      <c r="C55" s="35"/>
      <c r="D55" s="35"/>
      <c r="E55" s="35"/>
      <c r="F55" s="58"/>
      <c r="G55" s="35"/>
      <c r="H55" s="35"/>
      <c r="I55" s="35"/>
    </row>
    <row r="56" customFormat="false" ht="19.5" hidden="false" customHeight="true" outlineLevel="0" collapsed="false">
      <c r="A56" s="38"/>
      <c r="B56" s="35"/>
      <c r="C56" s="35"/>
      <c r="D56" s="35"/>
      <c r="E56" s="35"/>
      <c r="F56" s="58"/>
      <c r="G56" s="35"/>
      <c r="H56" s="35"/>
      <c r="I56" s="35"/>
    </row>
    <row r="57" customFormat="false" ht="19.5" hidden="false" customHeight="true" outlineLevel="0" collapsed="false">
      <c r="A57" s="38"/>
      <c r="B57" s="35"/>
      <c r="C57" s="35"/>
      <c r="D57" s="35"/>
      <c r="E57" s="35"/>
      <c r="F57" s="58"/>
      <c r="G57" s="35"/>
      <c r="H57" s="35"/>
      <c r="I57" s="35"/>
    </row>
    <row r="58" customFormat="false" ht="19.5" hidden="false" customHeight="true" outlineLevel="0" collapsed="false">
      <c r="A58" s="38"/>
      <c r="B58" s="35"/>
      <c r="C58" s="35"/>
      <c r="D58" s="35"/>
      <c r="E58" s="35"/>
      <c r="F58" s="58"/>
      <c r="G58" s="35"/>
      <c r="H58" s="35"/>
      <c r="I58" s="35"/>
    </row>
    <row r="59" customFormat="false" ht="19.5" hidden="false" customHeight="true" outlineLevel="0" collapsed="false">
      <c r="A59" s="38"/>
      <c r="B59" s="35"/>
      <c r="C59" s="35"/>
      <c r="D59" s="35"/>
      <c r="E59" s="35"/>
      <c r="F59" s="58"/>
      <c r="G59" s="35"/>
      <c r="H59" s="35"/>
      <c r="I59" s="35"/>
    </row>
    <row r="60" customFormat="false" ht="19.5" hidden="false" customHeight="true" outlineLevel="0" collapsed="false">
      <c r="A60" s="38"/>
      <c r="B60" s="35"/>
      <c r="C60" s="35"/>
      <c r="D60" s="35"/>
      <c r="E60" s="35"/>
      <c r="F60" s="58"/>
      <c r="G60" s="35"/>
      <c r="H60" s="35"/>
      <c r="I60" s="35"/>
    </row>
    <row r="61" customFormat="false" ht="19.5" hidden="false" customHeight="true" outlineLevel="0" collapsed="false">
      <c r="A61" s="38"/>
      <c r="B61" s="35"/>
      <c r="C61" s="35"/>
      <c r="D61" s="35"/>
      <c r="E61" s="35"/>
      <c r="F61" s="58"/>
      <c r="G61" s="35"/>
      <c r="H61" s="35"/>
      <c r="I61" s="35"/>
    </row>
    <row r="62" customFormat="false" ht="19.5" hidden="false" customHeight="true" outlineLevel="0" collapsed="false">
      <c r="A62" s="38"/>
      <c r="B62" s="35"/>
      <c r="C62" s="35"/>
      <c r="D62" s="35"/>
      <c r="E62" s="35"/>
      <c r="F62" s="58"/>
      <c r="G62" s="35"/>
      <c r="H62" s="35"/>
      <c r="I62" s="35"/>
    </row>
    <row r="63" customFormat="false" ht="19.5" hidden="false" customHeight="true" outlineLevel="0" collapsed="false">
      <c r="A63" s="38"/>
      <c r="B63" s="35"/>
      <c r="C63" s="35"/>
      <c r="D63" s="35"/>
      <c r="E63" s="35"/>
      <c r="F63" s="58"/>
      <c r="G63" s="35"/>
      <c r="H63" s="35"/>
      <c r="I63" s="35"/>
    </row>
    <row r="64" customFormat="false" ht="19.5" hidden="false" customHeight="true" outlineLevel="0" collapsed="false">
      <c r="A64" s="38"/>
      <c r="B64" s="35"/>
      <c r="C64" s="35"/>
      <c r="D64" s="35"/>
      <c r="E64" s="35"/>
      <c r="F64" s="58"/>
      <c r="G64" s="35"/>
      <c r="H64" s="35"/>
      <c r="I64" s="35"/>
    </row>
    <row r="65" customFormat="false" ht="19.5" hidden="false" customHeight="true" outlineLevel="0" collapsed="false">
      <c r="A65" s="38"/>
      <c r="B65" s="35"/>
      <c r="C65" s="35"/>
      <c r="D65" s="35"/>
      <c r="E65" s="35"/>
      <c r="F65" s="58"/>
      <c r="G65" s="35"/>
      <c r="H65" s="35"/>
      <c r="I65" s="35"/>
    </row>
    <row r="66" customFormat="false" ht="19.5" hidden="false" customHeight="true" outlineLevel="0" collapsed="false">
      <c r="A66" s="38"/>
      <c r="B66" s="35"/>
      <c r="C66" s="35"/>
      <c r="D66" s="35"/>
      <c r="E66" s="35"/>
      <c r="F66" s="58"/>
      <c r="G66" s="35"/>
      <c r="H66" s="35"/>
      <c r="I66" s="35"/>
    </row>
    <row r="67" customFormat="false" ht="19.5" hidden="false" customHeight="true" outlineLevel="0" collapsed="false">
      <c r="A67" s="38"/>
      <c r="B67" s="35"/>
      <c r="C67" s="35"/>
      <c r="D67" s="35"/>
      <c r="E67" s="35"/>
      <c r="F67" s="58"/>
      <c r="G67" s="35"/>
      <c r="H67" s="35"/>
      <c r="I67" s="35"/>
    </row>
    <row r="68" customFormat="false" ht="19.5" hidden="false" customHeight="true" outlineLevel="0" collapsed="false">
      <c r="A68" s="38"/>
      <c r="B68" s="35"/>
      <c r="C68" s="35"/>
      <c r="D68" s="35"/>
      <c r="E68" s="35"/>
      <c r="F68" s="58"/>
      <c r="G68" s="35"/>
      <c r="H68" s="35"/>
      <c r="I68" s="35"/>
    </row>
    <row r="69" customFormat="false" ht="19.5" hidden="false" customHeight="true" outlineLevel="0" collapsed="false">
      <c r="A69" s="38"/>
      <c r="B69" s="35"/>
      <c r="C69" s="35"/>
      <c r="D69" s="35"/>
      <c r="E69" s="35"/>
      <c r="F69" s="58"/>
      <c r="G69" s="35"/>
      <c r="H69" s="35"/>
      <c r="I69" s="35"/>
    </row>
    <row r="70" customFormat="false" ht="19.5" hidden="false" customHeight="true" outlineLevel="0" collapsed="false">
      <c r="A70" s="38"/>
      <c r="B70" s="35"/>
      <c r="C70" s="35"/>
      <c r="D70" s="35"/>
      <c r="E70" s="35"/>
      <c r="F70" s="58"/>
      <c r="G70" s="35"/>
      <c r="H70" s="35"/>
      <c r="I70" s="35"/>
    </row>
    <row r="71" customFormat="false" ht="19.5" hidden="false" customHeight="true" outlineLevel="0" collapsed="false">
      <c r="A71" s="38"/>
      <c r="B71" s="35"/>
      <c r="C71" s="35"/>
      <c r="D71" s="35"/>
      <c r="E71" s="35"/>
      <c r="F71" s="58"/>
      <c r="G71" s="35"/>
      <c r="H71" s="35"/>
      <c r="I71" s="35"/>
    </row>
    <row r="72" customFormat="false" ht="19.5" hidden="false" customHeight="true" outlineLevel="0" collapsed="false">
      <c r="A72" s="38"/>
      <c r="B72" s="35"/>
      <c r="C72" s="35"/>
      <c r="D72" s="35"/>
      <c r="E72" s="35"/>
      <c r="F72" s="58"/>
      <c r="G72" s="35"/>
      <c r="H72" s="35"/>
      <c r="I72" s="35"/>
    </row>
    <row r="73" customFormat="false" ht="19.5" hidden="false" customHeight="true" outlineLevel="0" collapsed="false">
      <c r="A73" s="38"/>
      <c r="B73" s="35"/>
      <c r="C73" s="35"/>
      <c r="D73" s="35"/>
      <c r="E73" s="35"/>
      <c r="F73" s="58"/>
      <c r="G73" s="35"/>
      <c r="H73" s="35"/>
      <c r="I73" s="35"/>
    </row>
    <row r="74" customFormat="false" ht="19.5" hidden="false" customHeight="true" outlineLevel="0" collapsed="false">
      <c r="A74" s="38"/>
      <c r="B74" s="35"/>
      <c r="C74" s="35"/>
      <c r="D74" s="35"/>
      <c r="E74" s="35"/>
      <c r="F74" s="58"/>
      <c r="G74" s="35"/>
      <c r="H74" s="35"/>
      <c r="I74" s="35"/>
    </row>
    <row r="75" customFormat="false" ht="19.5" hidden="false" customHeight="true" outlineLevel="0" collapsed="false">
      <c r="A75" s="38"/>
      <c r="B75" s="35"/>
      <c r="C75" s="35"/>
      <c r="D75" s="35"/>
      <c r="E75" s="35"/>
      <c r="F75" s="58"/>
      <c r="G75" s="35"/>
      <c r="H75" s="35"/>
      <c r="I75" s="35"/>
    </row>
    <row r="76" customFormat="false" ht="19.5" hidden="false" customHeight="true" outlineLevel="0" collapsed="false">
      <c r="A76" s="38"/>
      <c r="B76" s="35"/>
      <c r="C76" s="35"/>
      <c r="D76" s="35"/>
      <c r="E76" s="35"/>
      <c r="F76" s="58"/>
      <c r="G76" s="35"/>
      <c r="H76" s="35"/>
      <c r="I76" s="35"/>
    </row>
    <row r="77" customFormat="false" ht="19.5" hidden="false" customHeight="true" outlineLevel="0" collapsed="false">
      <c r="A77" s="38"/>
      <c r="B77" s="35"/>
      <c r="C77" s="35"/>
      <c r="D77" s="35"/>
      <c r="E77" s="35"/>
      <c r="F77" s="58"/>
      <c r="G77" s="35"/>
      <c r="H77" s="35"/>
      <c r="I77" s="35"/>
    </row>
    <row r="78" customFormat="false" ht="19.5" hidden="false" customHeight="true" outlineLevel="0" collapsed="false">
      <c r="A78" s="38"/>
      <c r="B78" s="35"/>
      <c r="C78" s="35"/>
      <c r="D78" s="35"/>
      <c r="E78" s="35"/>
      <c r="F78" s="58"/>
      <c r="G78" s="35"/>
      <c r="H78" s="35"/>
      <c r="I78" s="35"/>
    </row>
    <row r="79" customFormat="false" ht="19.5" hidden="false" customHeight="true" outlineLevel="0" collapsed="false">
      <c r="A79" s="38"/>
      <c r="B79" s="35"/>
      <c r="C79" s="35"/>
      <c r="D79" s="35"/>
      <c r="E79" s="35"/>
      <c r="F79" s="58"/>
      <c r="G79" s="35"/>
      <c r="H79" s="35"/>
      <c r="I79" s="35"/>
    </row>
    <row r="80" customFormat="false" ht="19.5" hidden="false" customHeight="true" outlineLevel="0" collapsed="false">
      <c r="A80" s="38"/>
      <c r="B80" s="35"/>
      <c r="C80" s="35"/>
      <c r="D80" s="35"/>
      <c r="E80" s="35"/>
      <c r="F80" s="58"/>
      <c r="G80" s="35"/>
      <c r="H80" s="35"/>
      <c r="I80" s="35"/>
    </row>
    <row r="81" customFormat="false" ht="19.5" hidden="false" customHeight="true" outlineLevel="0" collapsed="false">
      <c r="A81" s="38"/>
      <c r="B81" s="35"/>
      <c r="C81" s="35"/>
      <c r="D81" s="35"/>
      <c r="E81" s="35"/>
      <c r="F81" s="58"/>
      <c r="G81" s="35"/>
      <c r="H81" s="35"/>
      <c r="I81" s="35"/>
    </row>
    <row r="82" customFormat="false" ht="19.5" hidden="false" customHeight="true" outlineLevel="0" collapsed="false">
      <c r="A82" s="38"/>
      <c r="B82" s="35"/>
      <c r="C82" s="35"/>
      <c r="D82" s="35"/>
      <c r="E82" s="35"/>
      <c r="F82" s="58"/>
      <c r="G82" s="35"/>
      <c r="H82" s="35"/>
      <c r="I82" s="35"/>
    </row>
    <row r="83" customFormat="false" ht="19.5" hidden="false" customHeight="true" outlineLevel="0" collapsed="false">
      <c r="A83" s="38"/>
      <c r="B83" s="35"/>
      <c r="C83" s="35"/>
      <c r="D83" s="35"/>
      <c r="E83" s="35"/>
      <c r="F83" s="58"/>
      <c r="G83" s="35"/>
      <c r="H83" s="35"/>
      <c r="I83" s="35"/>
    </row>
    <row r="84" customFormat="false" ht="19.5" hidden="false" customHeight="true" outlineLevel="0" collapsed="false">
      <c r="A84" s="38"/>
      <c r="B84" s="35"/>
      <c r="C84" s="35"/>
      <c r="D84" s="35"/>
      <c r="E84" s="35"/>
      <c r="F84" s="58"/>
      <c r="G84" s="35"/>
      <c r="H84" s="35"/>
      <c r="I84" s="35"/>
    </row>
    <row r="85" customFormat="false" ht="19.5" hidden="false" customHeight="true" outlineLevel="0" collapsed="false">
      <c r="A85" s="38"/>
      <c r="B85" s="35"/>
      <c r="C85" s="35"/>
      <c r="D85" s="35"/>
      <c r="E85" s="35"/>
      <c r="F85" s="58"/>
      <c r="G85" s="35"/>
      <c r="H85" s="35"/>
      <c r="I85" s="35"/>
    </row>
    <row r="86" customFormat="false" ht="19.5" hidden="false" customHeight="true" outlineLevel="0" collapsed="false">
      <c r="A86" s="38"/>
      <c r="B86" s="35"/>
      <c r="C86" s="35"/>
      <c r="D86" s="35"/>
      <c r="E86" s="35"/>
      <c r="F86" s="58"/>
      <c r="G86" s="35"/>
      <c r="H86" s="35"/>
      <c r="I86" s="35"/>
    </row>
    <row r="87" customFormat="false" ht="19.5" hidden="false" customHeight="true" outlineLevel="0" collapsed="false">
      <c r="A87" s="38"/>
      <c r="B87" s="35"/>
      <c r="C87" s="35"/>
      <c r="D87" s="35"/>
      <c r="E87" s="35"/>
      <c r="F87" s="58"/>
      <c r="G87" s="35"/>
      <c r="H87" s="35"/>
      <c r="I87" s="35"/>
    </row>
    <row r="88" customFormat="false" ht="19.5" hidden="false" customHeight="true" outlineLevel="0" collapsed="false">
      <c r="A88" s="38"/>
      <c r="B88" s="35"/>
      <c r="C88" s="35"/>
      <c r="D88" s="35"/>
      <c r="E88" s="35"/>
      <c r="F88" s="58"/>
      <c r="G88" s="35"/>
      <c r="H88" s="35"/>
      <c r="I88" s="35"/>
    </row>
    <row r="89" customFormat="false" ht="19.5" hidden="false" customHeight="true" outlineLevel="0" collapsed="false">
      <c r="A89" s="38"/>
      <c r="B89" s="35"/>
      <c r="C89" s="35"/>
      <c r="D89" s="35"/>
      <c r="E89" s="35"/>
      <c r="F89" s="58"/>
      <c r="G89" s="35"/>
      <c r="H89" s="35"/>
      <c r="I89" s="35"/>
    </row>
    <row r="90" customFormat="false" ht="19.5" hidden="false" customHeight="true" outlineLevel="0" collapsed="false">
      <c r="A90" s="38"/>
      <c r="B90" s="35"/>
      <c r="C90" s="35"/>
      <c r="D90" s="35"/>
      <c r="E90" s="35"/>
      <c r="F90" s="58"/>
      <c r="G90" s="35"/>
      <c r="H90" s="35"/>
      <c r="I90" s="35"/>
    </row>
    <row r="91" customFormat="false" ht="19.5" hidden="false" customHeight="true" outlineLevel="0" collapsed="false">
      <c r="A91" s="38"/>
      <c r="B91" s="35"/>
      <c r="C91" s="35"/>
      <c r="D91" s="35"/>
      <c r="E91" s="35"/>
      <c r="F91" s="58"/>
      <c r="G91" s="35"/>
      <c r="H91" s="35"/>
      <c r="I91" s="35"/>
    </row>
    <row r="92" customFormat="false" ht="19.5" hidden="false" customHeight="true" outlineLevel="0" collapsed="false">
      <c r="A92" s="38"/>
      <c r="B92" s="35"/>
      <c r="C92" s="35"/>
      <c r="D92" s="35"/>
      <c r="E92" s="35"/>
      <c r="F92" s="58"/>
      <c r="G92" s="35"/>
      <c r="H92" s="35"/>
      <c r="I92" s="35"/>
    </row>
    <row r="93" customFormat="false" ht="19.5" hidden="false" customHeight="true" outlineLevel="0" collapsed="false">
      <c r="A93" s="38"/>
      <c r="B93" s="35"/>
      <c r="C93" s="35"/>
      <c r="D93" s="35"/>
      <c r="E93" s="35"/>
      <c r="F93" s="58"/>
      <c r="G93" s="35"/>
      <c r="H93" s="35"/>
      <c r="I93" s="35"/>
    </row>
    <row r="94" customFormat="false" ht="19.5" hidden="false" customHeight="true" outlineLevel="0" collapsed="false">
      <c r="A94" s="38"/>
      <c r="B94" s="35"/>
      <c r="C94" s="35"/>
      <c r="D94" s="35"/>
      <c r="E94" s="35"/>
      <c r="F94" s="58"/>
      <c r="G94" s="35"/>
      <c r="H94" s="35"/>
      <c r="I94" s="35"/>
    </row>
    <row r="95" customFormat="false" ht="19.5" hidden="false" customHeight="true" outlineLevel="0" collapsed="false">
      <c r="A95" s="38"/>
      <c r="B95" s="35"/>
      <c r="C95" s="35"/>
      <c r="D95" s="35"/>
      <c r="E95" s="35"/>
      <c r="F95" s="58"/>
      <c r="G95" s="35"/>
      <c r="H95" s="35"/>
      <c r="I95" s="35"/>
    </row>
    <row r="96" customFormat="false" ht="19.5" hidden="false" customHeight="true" outlineLevel="0" collapsed="false">
      <c r="A96" s="38"/>
      <c r="B96" s="35"/>
      <c r="C96" s="35"/>
      <c r="D96" s="35"/>
      <c r="E96" s="35"/>
      <c r="F96" s="58"/>
      <c r="G96" s="35"/>
      <c r="H96" s="35"/>
      <c r="I96" s="35"/>
    </row>
    <row r="97" customFormat="false" ht="19.5" hidden="false" customHeight="true" outlineLevel="0" collapsed="false">
      <c r="A97" s="38"/>
      <c r="B97" s="35"/>
      <c r="C97" s="35"/>
      <c r="D97" s="35"/>
      <c r="E97" s="35"/>
      <c r="F97" s="58"/>
      <c r="G97" s="35"/>
      <c r="H97" s="35"/>
      <c r="I97" s="35"/>
    </row>
    <row r="98" customFormat="false" ht="19.5" hidden="false" customHeight="true" outlineLevel="0" collapsed="false">
      <c r="A98" s="38"/>
      <c r="B98" s="35"/>
      <c r="C98" s="35"/>
      <c r="D98" s="35"/>
      <c r="E98" s="35"/>
      <c r="F98" s="58"/>
      <c r="G98" s="35"/>
      <c r="H98" s="35"/>
      <c r="I98" s="35"/>
    </row>
    <row r="99" customFormat="false" ht="19.5" hidden="false" customHeight="true" outlineLevel="0" collapsed="false">
      <c r="A99" s="38"/>
      <c r="B99" s="35"/>
      <c r="C99" s="35"/>
      <c r="D99" s="35"/>
      <c r="E99" s="35"/>
      <c r="F99" s="58"/>
      <c r="G99" s="35"/>
      <c r="H99" s="35"/>
      <c r="I99" s="35"/>
    </row>
    <row r="100" customFormat="false" ht="19.5" hidden="false" customHeight="true" outlineLevel="0" collapsed="false">
      <c r="A100" s="38"/>
      <c r="B100" s="35"/>
      <c r="C100" s="35"/>
      <c r="D100" s="35"/>
      <c r="E100" s="35"/>
      <c r="F100" s="58"/>
      <c r="G100" s="35"/>
      <c r="H100" s="35"/>
      <c r="I100" s="35"/>
    </row>
    <row r="101" customFormat="false" ht="19.5" hidden="false" customHeight="true" outlineLevel="0" collapsed="false">
      <c r="A101" s="38"/>
      <c r="B101" s="35"/>
      <c r="C101" s="35"/>
      <c r="D101" s="35"/>
      <c r="E101" s="35"/>
      <c r="F101" s="58"/>
      <c r="G101" s="35"/>
      <c r="H101" s="35"/>
      <c r="I101" s="35"/>
    </row>
    <row r="102" customFormat="false" ht="19.5" hidden="false" customHeight="true" outlineLevel="0" collapsed="false">
      <c r="A102" s="38"/>
      <c r="B102" s="35"/>
      <c r="C102" s="35"/>
      <c r="D102" s="35"/>
      <c r="E102" s="35"/>
      <c r="F102" s="58"/>
      <c r="G102" s="35"/>
      <c r="H102" s="35"/>
      <c r="I102" s="35"/>
    </row>
    <row r="103" customFormat="false" ht="19.5" hidden="false" customHeight="true" outlineLevel="0" collapsed="false">
      <c r="A103" s="38"/>
      <c r="B103" s="35"/>
      <c r="C103" s="35"/>
      <c r="D103" s="35"/>
      <c r="E103" s="35"/>
      <c r="F103" s="58"/>
      <c r="G103" s="35"/>
      <c r="H103" s="35"/>
      <c r="I103" s="35"/>
    </row>
    <row r="104" customFormat="false" ht="19.5" hidden="false" customHeight="true" outlineLevel="0" collapsed="false">
      <c r="A104" s="38"/>
      <c r="B104" s="35"/>
      <c r="C104" s="35"/>
      <c r="D104" s="35"/>
      <c r="E104" s="35"/>
      <c r="F104" s="58"/>
      <c r="G104" s="35"/>
      <c r="H104" s="35"/>
      <c r="I104" s="35"/>
    </row>
    <row r="105" customFormat="false" ht="19.5" hidden="false" customHeight="true" outlineLevel="0" collapsed="false">
      <c r="A105" s="38"/>
      <c r="B105" s="35"/>
      <c r="C105" s="35"/>
      <c r="D105" s="35"/>
      <c r="E105" s="35"/>
      <c r="F105" s="58"/>
      <c r="G105" s="35"/>
      <c r="H105" s="35"/>
      <c r="I105" s="35"/>
    </row>
    <row r="106" customFormat="false" ht="19.5" hidden="false" customHeight="true" outlineLevel="0" collapsed="false">
      <c r="A106" s="38"/>
      <c r="B106" s="35"/>
      <c r="C106" s="35"/>
      <c r="D106" s="35"/>
      <c r="E106" s="35"/>
      <c r="F106" s="58"/>
      <c r="G106" s="35"/>
      <c r="H106" s="35"/>
      <c r="I106" s="35"/>
    </row>
    <row r="107" customFormat="false" ht="19.5" hidden="false" customHeight="true" outlineLevel="0" collapsed="false">
      <c r="A107" s="38"/>
      <c r="B107" s="35"/>
      <c r="C107" s="35"/>
      <c r="D107" s="35"/>
      <c r="E107" s="35"/>
      <c r="F107" s="58"/>
      <c r="G107" s="35"/>
      <c r="H107" s="35"/>
      <c r="I107" s="35"/>
    </row>
    <row r="108" customFormat="false" ht="19.5" hidden="false" customHeight="true" outlineLevel="0" collapsed="false">
      <c r="A108" s="38"/>
      <c r="B108" s="35"/>
      <c r="C108" s="35"/>
      <c r="D108" s="35"/>
      <c r="E108" s="35"/>
      <c r="F108" s="58"/>
      <c r="G108" s="35"/>
      <c r="H108" s="35"/>
      <c r="I108" s="35"/>
    </row>
    <row r="109" customFormat="false" ht="19.5" hidden="false" customHeight="true" outlineLevel="0" collapsed="false">
      <c r="A109" s="38"/>
      <c r="B109" s="35"/>
      <c r="C109" s="35"/>
      <c r="D109" s="35"/>
      <c r="E109" s="35"/>
      <c r="F109" s="58"/>
      <c r="G109" s="35"/>
      <c r="H109" s="35"/>
      <c r="I109" s="35"/>
    </row>
    <row r="110" customFormat="false" ht="19.5" hidden="false" customHeight="true" outlineLevel="0" collapsed="false">
      <c r="A110" s="38"/>
      <c r="B110" s="35"/>
      <c r="C110" s="35"/>
      <c r="D110" s="35"/>
      <c r="E110" s="35"/>
      <c r="F110" s="58"/>
      <c r="G110" s="35"/>
      <c r="H110" s="35"/>
      <c r="I110" s="35"/>
    </row>
    <row r="111" customFormat="false" ht="19.5" hidden="false" customHeight="true" outlineLevel="0" collapsed="false">
      <c r="A111" s="38"/>
      <c r="B111" s="35"/>
      <c r="C111" s="35"/>
      <c r="D111" s="35"/>
      <c r="E111" s="35"/>
      <c r="F111" s="58"/>
      <c r="G111" s="35"/>
      <c r="H111" s="35"/>
      <c r="I111" s="35"/>
    </row>
    <row r="112" customFormat="false" ht="19.5" hidden="false" customHeight="true" outlineLevel="0" collapsed="false">
      <c r="A112" s="38"/>
      <c r="B112" s="35"/>
      <c r="C112" s="35"/>
      <c r="D112" s="35"/>
      <c r="E112" s="35"/>
      <c r="F112" s="58"/>
      <c r="G112" s="35"/>
      <c r="H112" s="35"/>
      <c r="I112" s="35"/>
    </row>
    <row r="113" customFormat="false" ht="19.5" hidden="false" customHeight="true" outlineLevel="0" collapsed="false">
      <c r="A113" s="38"/>
      <c r="B113" s="35"/>
      <c r="C113" s="35"/>
      <c r="D113" s="35"/>
      <c r="E113" s="35"/>
      <c r="F113" s="58"/>
      <c r="G113" s="35"/>
      <c r="H113" s="35"/>
      <c r="I113" s="35"/>
    </row>
    <row r="114" customFormat="false" ht="19.5" hidden="false" customHeight="true" outlineLevel="0" collapsed="false">
      <c r="A114" s="38"/>
      <c r="B114" s="35"/>
      <c r="C114" s="35"/>
      <c r="D114" s="35"/>
      <c r="E114" s="35"/>
      <c r="F114" s="58"/>
      <c r="G114" s="35"/>
      <c r="H114" s="35"/>
      <c r="I114" s="35"/>
    </row>
    <row r="115" customFormat="false" ht="19.5" hidden="false" customHeight="true" outlineLevel="0" collapsed="false">
      <c r="A115" s="38"/>
      <c r="B115" s="35"/>
      <c r="C115" s="35"/>
      <c r="D115" s="35"/>
      <c r="E115" s="35"/>
      <c r="F115" s="58"/>
      <c r="G115" s="35"/>
      <c r="H115" s="35"/>
      <c r="I115" s="35"/>
    </row>
    <row r="116" customFormat="false" ht="19.5" hidden="false" customHeight="true" outlineLevel="0" collapsed="false">
      <c r="A116" s="38"/>
      <c r="B116" s="35"/>
      <c r="C116" s="35"/>
      <c r="D116" s="35"/>
      <c r="E116" s="35"/>
      <c r="F116" s="58"/>
      <c r="G116" s="35"/>
      <c r="H116" s="35"/>
      <c r="I116" s="35"/>
    </row>
    <row r="117" customFormat="false" ht="19.5" hidden="false" customHeight="true" outlineLevel="0" collapsed="false">
      <c r="A117" s="38"/>
      <c r="B117" s="35"/>
      <c r="C117" s="35"/>
      <c r="D117" s="35"/>
      <c r="E117" s="35"/>
      <c r="F117" s="58"/>
      <c r="G117" s="35"/>
      <c r="H117" s="35"/>
      <c r="I117" s="35"/>
    </row>
    <row r="118" customFormat="false" ht="19.5" hidden="false" customHeight="true" outlineLevel="0" collapsed="false">
      <c r="A118" s="38"/>
      <c r="B118" s="35"/>
      <c r="C118" s="35"/>
      <c r="D118" s="35"/>
      <c r="E118" s="35"/>
      <c r="F118" s="58"/>
      <c r="G118" s="35"/>
      <c r="H118" s="35"/>
      <c r="I118" s="35"/>
    </row>
    <row r="119" customFormat="false" ht="19.5" hidden="false" customHeight="true" outlineLevel="0" collapsed="false">
      <c r="A119" s="38"/>
      <c r="B119" s="35"/>
      <c r="C119" s="35"/>
      <c r="D119" s="35"/>
      <c r="E119" s="35"/>
      <c r="F119" s="58"/>
      <c r="G119" s="35"/>
      <c r="H119" s="35"/>
      <c r="I119" s="35"/>
    </row>
    <row r="120" customFormat="false" ht="19.5" hidden="false" customHeight="true" outlineLevel="0" collapsed="false">
      <c r="A120" s="38"/>
      <c r="B120" s="35"/>
      <c r="C120" s="35"/>
      <c r="D120" s="35"/>
      <c r="E120" s="35"/>
      <c r="F120" s="58"/>
      <c r="G120" s="35"/>
      <c r="H120" s="35"/>
      <c r="I120" s="35"/>
    </row>
    <row r="121" customFormat="false" ht="19.5" hidden="false" customHeight="true" outlineLevel="0" collapsed="false">
      <c r="A121" s="38"/>
      <c r="B121" s="35"/>
      <c r="C121" s="35"/>
      <c r="D121" s="35"/>
      <c r="E121" s="35"/>
      <c r="F121" s="58"/>
      <c r="G121" s="35"/>
      <c r="H121" s="35"/>
      <c r="I121" s="35"/>
    </row>
    <row r="122" customFormat="false" ht="19.5" hidden="false" customHeight="true" outlineLevel="0" collapsed="false">
      <c r="A122" s="38"/>
      <c r="B122" s="35"/>
      <c r="C122" s="35"/>
      <c r="D122" s="35"/>
      <c r="E122" s="35"/>
      <c r="F122" s="58"/>
      <c r="G122" s="35"/>
      <c r="H122" s="35"/>
      <c r="I122" s="35"/>
    </row>
    <row r="123" customFormat="false" ht="19.5" hidden="false" customHeight="true" outlineLevel="0" collapsed="false">
      <c r="A123" s="38"/>
      <c r="B123" s="35"/>
      <c r="C123" s="35"/>
      <c r="D123" s="35"/>
      <c r="E123" s="35"/>
      <c r="F123" s="58"/>
      <c r="G123" s="35"/>
      <c r="H123" s="35"/>
      <c r="I123" s="35"/>
    </row>
    <row r="124" customFormat="false" ht="19.5" hidden="false" customHeight="true" outlineLevel="0" collapsed="false">
      <c r="A124" s="38"/>
      <c r="B124" s="35"/>
      <c r="C124" s="35"/>
      <c r="D124" s="35"/>
      <c r="E124" s="35"/>
      <c r="F124" s="58"/>
      <c r="G124" s="35"/>
      <c r="H124" s="35"/>
      <c r="I124" s="35"/>
    </row>
    <row r="125" customFormat="false" ht="19.5" hidden="false" customHeight="true" outlineLevel="0" collapsed="false">
      <c r="A125" s="38"/>
      <c r="B125" s="35"/>
      <c r="C125" s="35"/>
      <c r="D125" s="35"/>
      <c r="E125" s="35"/>
      <c r="F125" s="58"/>
      <c r="G125" s="35"/>
      <c r="H125" s="35"/>
      <c r="I125" s="35"/>
    </row>
    <row r="126" customFormat="false" ht="19.5" hidden="false" customHeight="true" outlineLevel="0" collapsed="false">
      <c r="A126" s="38"/>
      <c r="B126" s="35"/>
      <c r="C126" s="35"/>
      <c r="D126" s="35"/>
      <c r="E126" s="35"/>
      <c r="F126" s="58"/>
      <c r="G126" s="35"/>
      <c r="H126" s="35"/>
      <c r="I126" s="35"/>
    </row>
    <row r="127" customFormat="false" ht="19.5" hidden="false" customHeight="true" outlineLevel="0" collapsed="false">
      <c r="A127" s="38"/>
      <c r="B127" s="35"/>
      <c r="C127" s="35"/>
      <c r="D127" s="35"/>
      <c r="E127" s="35"/>
      <c r="F127" s="58"/>
      <c r="G127" s="35"/>
      <c r="H127" s="35"/>
      <c r="I127" s="35"/>
    </row>
    <row r="128" customFormat="false" ht="19.5" hidden="false" customHeight="true" outlineLevel="0" collapsed="false">
      <c r="A128" s="38"/>
      <c r="B128" s="35"/>
      <c r="C128" s="35"/>
      <c r="D128" s="35"/>
      <c r="E128" s="35"/>
      <c r="F128" s="58"/>
      <c r="G128" s="35"/>
      <c r="H128" s="35"/>
      <c r="I128" s="35"/>
    </row>
    <row r="129" customFormat="false" ht="19.5" hidden="false" customHeight="true" outlineLevel="0" collapsed="false">
      <c r="A129" s="38"/>
      <c r="B129" s="35"/>
      <c r="C129" s="35"/>
      <c r="D129" s="35"/>
      <c r="E129" s="35"/>
      <c r="F129" s="58"/>
      <c r="G129" s="35"/>
      <c r="H129" s="35"/>
      <c r="I129" s="35"/>
    </row>
    <row r="130" customFormat="false" ht="19.5" hidden="false" customHeight="true" outlineLevel="0" collapsed="false">
      <c r="A130" s="38"/>
      <c r="B130" s="35"/>
      <c r="C130" s="35"/>
      <c r="D130" s="35"/>
      <c r="E130" s="35"/>
      <c r="F130" s="58"/>
      <c r="G130" s="35"/>
      <c r="H130" s="35"/>
      <c r="I130" s="35"/>
    </row>
    <row r="131" customFormat="false" ht="19.5" hidden="false" customHeight="true" outlineLevel="0" collapsed="false">
      <c r="A131" s="38"/>
      <c r="B131" s="35"/>
      <c r="C131" s="35"/>
      <c r="D131" s="35"/>
      <c r="E131" s="35"/>
      <c r="F131" s="58"/>
      <c r="G131" s="35"/>
      <c r="H131" s="35"/>
      <c r="I131" s="35"/>
    </row>
    <row r="132" customFormat="false" ht="19.5" hidden="false" customHeight="true" outlineLevel="0" collapsed="false">
      <c r="A132" s="38"/>
      <c r="B132" s="35"/>
      <c r="C132" s="35"/>
      <c r="D132" s="35"/>
      <c r="E132" s="35"/>
      <c r="F132" s="58"/>
      <c r="G132" s="35"/>
      <c r="H132" s="35"/>
      <c r="I132" s="35"/>
    </row>
    <row r="133" customFormat="false" ht="19.5" hidden="false" customHeight="true" outlineLevel="0" collapsed="false">
      <c r="A133" s="38"/>
      <c r="B133" s="35"/>
      <c r="C133" s="35"/>
      <c r="D133" s="35"/>
      <c r="E133" s="35"/>
      <c r="F133" s="58"/>
      <c r="G133" s="35"/>
      <c r="H133" s="35"/>
      <c r="I133" s="35"/>
    </row>
    <row r="134" customFormat="false" ht="19.5" hidden="false" customHeight="true" outlineLevel="0" collapsed="false">
      <c r="A134" s="38"/>
      <c r="B134" s="35"/>
      <c r="C134" s="35"/>
      <c r="D134" s="35"/>
      <c r="E134" s="35"/>
      <c r="F134" s="58"/>
      <c r="G134" s="35"/>
      <c r="H134" s="35"/>
      <c r="I134" s="35"/>
    </row>
    <row r="135" customFormat="false" ht="19.5" hidden="false" customHeight="true" outlineLevel="0" collapsed="false">
      <c r="A135" s="38"/>
      <c r="B135" s="35"/>
      <c r="C135" s="35"/>
      <c r="D135" s="35"/>
      <c r="E135" s="35"/>
      <c r="F135" s="58"/>
      <c r="G135" s="35"/>
      <c r="H135" s="35"/>
      <c r="I135" s="35"/>
    </row>
    <row r="136" customFormat="false" ht="19.5" hidden="false" customHeight="true" outlineLevel="0" collapsed="false">
      <c r="A136" s="38"/>
      <c r="B136" s="35"/>
      <c r="C136" s="35"/>
      <c r="D136" s="35"/>
      <c r="E136" s="35"/>
      <c r="F136" s="58"/>
      <c r="G136" s="35"/>
      <c r="H136" s="35"/>
      <c r="I136" s="35"/>
    </row>
    <row r="137" customFormat="false" ht="19.5" hidden="false" customHeight="true" outlineLevel="0" collapsed="false">
      <c r="A137" s="38"/>
      <c r="B137" s="35"/>
      <c r="C137" s="35"/>
      <c r="D137" s="35"/>
      <c r="E137" s="35"/>
      <c r="F137" s="58"/>
      <c r="G137" s="35"/>
      <c r="H137" s="35"/>
      <c r="I137" s="35"/>
    </row>
    <row r="138" customFormat="false" ht="19.5" hidden="false" customHeight="true" outlineLevel="0" collapsed="false">
      <c r="A138" s="38"/>
      <c r="B138" s="35"/>
      <c r="C138" s="35"/>
      <c r="D138" s="35"/>
      <c r="E138" s="35"/>
      <c r="F138" s="58"/>
      <c r="G138" s="35"/>
      <c r="H138" s="35"/>
      <c r="I138" s="35"/>
    </row>
    <row r="139" customFormat="false" ht="19.5" hidden="false" customHeight="true" outlineLevel="0" collapsed="false">
      <c r="A139" s="38"/>
      <c r="B139" s="35"/>
      <c r="C139" s="35"/>
      <c r="D139" s="35"/>
      <c r="E139" s="35"/>
      <c r="F139" s="58"/>
      <c r="G139" s="35"/>
      <c r="H139" s="35"/>
      <c r="I139" s="35"/>
    </row>
    <row r="140" customFormat="false" ht="19.5" hidden="false" customHeight="true" outlineLevel="0" collapsed="false">
      <c r="A140" s="38"/>
      <c r="B140" s="35"/>
      <c r="C140" s="35"/>
      <c r="D140" s="35"/>
      <c r="E140" s="35"/>
      <c r="F140" s="58"/>
      <c r="G140" s="35"/>
      <c r="H140" s="35"/>
      <c r="I140" s="35"/>
    </row>
    <row r="141" customFormat="false" ht="19.5" hidden="false" customHeight="true" outlineLevel="0" collapsed="false">
      <c r="A141" s="38"/>
      <c r="B141" s="35"/>
      <c r="C141" s="35"/>
      <c r="D141" s="35"/>
      <c r="E141" s="35"/>
      <c r="F141" s="58"/>
      <c r="G141" s="35"/>
      <c r="H141" s="35"/>
      <c r="I141" s="35"/>
    </row>
    <row r="142" customFormat="false" ht="19.5" hidden="false" customHeight="true" outlineLevel="0" collapsed="false">
      <c r="A142" s="38"/>
      <c r="B142" s="35"/>
      <c r="C142" s="35"/>
      <c r="D142" s="35"/>
      <c r="E142" s="35"/>
      <c r="F142" s="58"/>
      <c r="G142" s="35"/>
      <c r="H142" s="35"/>
      <c r="I142" s="35"/>
    </row>
    <row r="143" customFormat="false" ht="19.5" hidden="false" customHeight="true" outlineLevel="0" collapsed="false">
      <c r="A143" s="38"/>
      <c r="B143" s="35"/>
      <c r="C143" s="35"/>
      <c r="D143" s="35"/>
      <c r="E143" s="35"/>
      <c r="F143" s="58"/>
      <c r="G143" s="35"/>
      <c r="H143" s="35"/>
      <c r="I143" s="35"/>
    </row>
    <row r="144" customFormat="false" ht="19.5" hidden="false" customHeight="true" outlineLevel="0" collapsed="false">
      <c r="A144" s="38"/>
      <c r="B144" s="35"/>
      <c r="C144" s="35"/>
      <c r="D144" s="35"/>
      <c r="E144" s="35"/>
      <c r="F144" s="58"/>
      <c r="G144" s="35"/>
      <c r="H144" s="35"/>
      <c r="I144" s="35"/>
    </row>
    <row r="145" customFormat="false" ht="19.5" hidden="false" customHeight="true" outlineLevel="0" collapsed="false">
      <c r="A145" s="38"/>
      <c r="B145" s="35"/>
      <c r="C145" s="35"/>
      <c r="D145" s="35"/>
      <c r="E145" s="35"/>
      <c r="F145" s="58"/>
      <c r="G145" s="35"/>
      <c r="H145" s="35"/>
      <c r="I145" s="35"/>
    </row>
    <row r="146" customFormat="false" ht="19.5" hidden="false" customHeight="true" outlineLevel="0" collapsed="false">
      <c r="A146" s="38"/>
      <c r="B146" s="35"/>
      <c r="C146" s="35"/>
      <c r="D146" s="35"/>
      <c r="E146" s="35"/>
      <c r="F146" s="58"/>
      <c r="G146" s="35"/>
      <c r="H146" s="35"/>
      <c r="I146" s="35"/>
    </row>
    <row r="147" customFormat="false" ht="19.5" hidden="false" customHeight="true" outlineLevel="0" collapsed="false">
      <c r="A147" s="38"/>
      <c r="B147" s="35"/>
      <c r="C147" s="35"/>
      <c r="D147" s="35"/>
      <c r="E147" s="35"/>
      <c r="F147" s="58"/>
      <c r="G147" s="35"/>
      <c r="H147" s="35"/>
      <c r="I147" s="35"/>
    </row>
    <row r="148" customFormat="false" ht="19.5" hidden="false" customHeight="true" outlineLevel="0" collapsed="false">
      <c r="A148" s="38"/>
      <c r="B148" s="35"/>
      <c r="C148" s="35"/>
      <c r="D148" s="35"/>
      <c r="E148" s="35"/>
      <c r="F148" s="58"/>
      <c r="G148" s="35"/>
      <c r="H148" s="35"/>
      <c r="I148" s="35"/>
    </row>
    <row r="149" customFormat="false" ht="19.5" hidden="false" customHeight="true" outlineLevel="0" collapsed="false">
      <c r="A149" s="38"/>
      <c r="B149" s="35"/>
      <c r="C149" s="35"/>
      <c r="D149" s="35"/>
      <c r="E149" s="35"/>
      <c r="F149" s="58"/>
      <c r="G149" s="35"/>
      <c r="H149" s="35"/>
      <c r="I149" s="35"/>
    </row>
    <row r="150" customFormat="false" ht="19.5" hidden="false" customHeight="true" outlineLevel="0" collapsed="false">
      <c r="A150" s="38"/>
      <c r="B150" s="35"/>
      <c r="C150" s="35"/>
      <c r="D150" s="35"/>
      <c r="E150" s="35"/>
      <c r="F150" s="58"/>
      <c r="G150" s="35"/>
      <c r="H150" s="35"/>
      <c r="I150" s="35"/>
    </row>
    <row r="151" customFormat="false" ht="19.5" hidden="false" customHeight="true" outlineLevel="0" collapsed="false">
      <c r="A151" s="38"/>
      <c r="B151" s="35"/>
      <c r="C151" s="35"/>
      <c r="D151" s="35"/>
      <c r="E151" s="35"/>
      <c r="F151" s="58"/>
      <c r="G151" s="35"/>
      <c r="H151" s="35"/>
      <c r="I151" s="35"/>
    </row>
    <row r="152" customFormat="false" ht="19.5" hidden="false" customHeight="true" outlineLevel="0" collapsed="false">
      <c r="A152" s="38"/>
      <c r="B152" s="35"/>
      <c r="C152" s="35"/>
      <c r="D152" s="35"/>
      <c r="E152" s="35"/>
      <c r="F152" s="58"/>
      <c r="G152" s="35"/>
      <c r="H152" s="35"/>
      <c r="I152" s="35"/>
    </row>
    <row r="153" customFormat="false" ht="19.5" hidden="false" customHeight="true" outlineLevel="0" collapsed="false">
      <c r="A153" s="38"/>
      <c r="B153" s="35"/>
      <c r="C153" s="35"/>
      <c r="D153" s="35"/>
      <c r="E153" s="35"/>
      <c r="F153" s="58"/>
      <c r="G153" s="35"/>
      <c r="H153" s="35"/>
      <c r="I153" s="35"/>
    </row>
    <row r="154" customFormat="false" ht="19.5" hidden="false" customHeight="true" outlineLevel="0" collapsed="false">
      <c r="A154" s="38"/>
      <c r="B154" s="35"/>
      <c r="C154" s="35"/>
      <c r="D154" s="35"/>
      <c r="E154" s="35"/>
      <c r="F154" s="58"/>
      <c r="G154" s="35"/>
      <c r="H154" s="35"/>
      <c r="I154" s="35"/>
    </row>
    <row r="155" customFormat="false" ht="19.5" hidden="false" customHeight="true" outlineLevel="0" collapsed="false">
      <c r="A155" s="38"/>
      <c r="B155" s="35"/>
      <c r="C155" s="35"/>
      <c r="D155" s="35"/>
      <c r="E155" s="35"/>
      <c r="F155" s="58"/>
      <c r="G155" s="35"/>
      <c r="H155" s="35"/>
      <c r="I155" s="35"/>
    </row>
    <row r="156" customFormat="false" ht="19.5" hidden="false" customHeight="true" outlineLevel="0" collapsed="false">
      <c r="A156" s="38"/>
      <c r="B156" s="35"/>
      <c r="C156" s="35"/>
      <c r="D156" s="35"/>
      <c r="E156" s="35"/>
      <c r="F156" s="58"/>
      <c r="G156" s="35"/>
      <c r="H156" s="35"/>
      <c r="I156" s="35"/>
    </row>
    <row r="157" customFormat="false" ht="19.5" hidden="false" customHeight="true" outlineLevel="0" collapsed="false">
      <c r="A157" s="38"/>
      <c r="B157" s="35"/>
      <c r="C157" s="35"/>
      <c r="D157" s="35"/>
      <c r="E157" s="35"/>
      <c r="F157" s="58"/>
      <c r="G157" s="35"/>
      <c r="H157" s="35"/>
      <c r="I157" s="35"/>
    </row>
    <row r="158" customFormat="false" ht="19.5" hidden="false" customHeight="true" outlineLevel="0" collapsed="false">
      <c r="A158" s="38"/>
      <c r="B158" s="35"/>
      <c r="C158" s="35"/>
      <c r="D158" s="35"/>
      <c r="E158" s="35"/>
      <c r="F158" s="58"/>
      <c r="G158" s="35"/>
      <c r="H158" s="35"/>
      <c r="I158" s="35"/>
    </row>
    <row r="159" customFormat="false" ht="19.5" hidden="false" customHeight="true" outlineLevel="0" collapsed="false">
      <c r="A159" s="38"/>
      <c r="B159" s="35"/>
      <c r="C159" s="35"/>
      <c r="D159" s="35"/>
      <c r="E159" s="35"/>
      <c r="F159" s="58"/>
      <c r="G159" s="35"/>
      <c r="H159" s="35"/>
      <c r="I159" s="35"/>
    </row>
    <row r="160" customFormat="false" ht="19.5" hidden="false" customHeight="true" outlineLevel="0" collapsed="false">
      <c r="A160" s="38"/>
      <c r="B160" s="35"/>
      <c r="C160" s="35"/>
      <c r="D160" s="35"/>
      <c r="E160" s="35"/>
      <c r="F160" s="58"/>
      <c r="G160" s="35"/>
      <c r="H160" s="35"/>
      <c r="I160" s="35"/>
    </row>
    <row r="161" customFormat="false" ht="19.5" hidden="false" customHeight="true" outlineLevel="0" collapsed="false">
      <c r="A161" s="38"/>
      <c r="B161" s="35"/>
      <c r="C161" s="35"/>
      <c r="D161" s="35"/>
      <c r="E161" s="35"/>
      <c r="F161" s="58"/>
      <c r="G161" s="35"/>
      <c r="H161" s="35"/>
      <c r="I161" s="35"/>
    </row>
    <row r="162" customFormat="false" ht="19.5" hidden="false" customHeight="true" outlineLevel="0" collapsed="false">
      <c r="A162" s="38"/>
      <c r="B162" s="35"/>
      <c r="C162" s="35"/>
      <c r="D162" s="35"/>
      <c r="E162" s="35"/>
      <c r="F162" s="58"/>
      <c r="G162" s="35"/>
      <c r="H162" s="35"/>
      <c r="I162" s="35"/>
    </row>
    <row r="163" customFormat="false" ht="19.5" hidden="false" customHeight="true" outlineLevel="0" collapsed="false">
      <c r="A163" s="38"/>
      <c r="B163" s="35"/>
      <c r="C163" s="35"/>
      <c r="D163" s="35"/>
      <c r="E163" s="35"/>
      <c r="F163" s="58"/>
      <c r="G163" s="35"/>
      <c r="H163" s="35"/>
      <c r="I163" s="35"/>
    </row>
    <row r="164" customFormat="false" ht="19.5" hidden="false" customHeight="true" outlineLevel="0" collapsed="false">
      <c r="A164" s="38"/>
      <c r="B164" s="35"/>
      <c r="C164" s="35"/>
      <c r="D164" s="35"/>
      <c r="E164" s="35"/>
      <c r="F164" s="58"/>
      <c r="G164" s="35"/>
      <c r="H164" s="35"/>
      <c r="I164" s="35"/>
    </row>
    <row r="165" customFormat="false" ht="19.5" hidden="false" customHeight="true" outlineLevel="0" collapsed="false">
      <c r="A165" s="38"/>
      <c r="B165" s="35"/>
      <c r="C165" s="35"/>
      <c r="D165" s="35"/>
      <c r="E165" s="35"/>
      <c r="F165" s="58"/>
      <c r="G165" s="35"/>
      <c r="H165" s="35"/>
      <c r="I165" s="35"/>
    </row>
    <row r="166" customFormat="false" ht="19.5" hidden="false" customHeight="true" outlineLevel="0" collapsed="false">
      <c r="A166" s="38"/>
      <c r="B166" s="35"/>
      <c r="C166" s="35"/>
      <c r="D166" s="35"/>
      <c r="E166" s="35"/>
      <c r="F166" s="58"/>
      <c r="G166" s="35"/>
      <c r="H166" s="35"/>
      <c r="I166" s="35"/>
    </row>
    <row r="167" customFormat="false" ht="19.5" hidden="false" customHeight="true" outlineLevel="0" collapsed="false">
      <c r="A167" s="38"/>
      <c r="B167" s="35"/>
      <c r="C167" s="35"/>
      <c r="D167" s="35"/>
      <c r="E167" s="35"/>
      <c r="F167" s="58"/>
      <c r="G167" s="35"/>
      <c r="H167" s="35"/>
      <c r="I167" s="35"/>
    </row>
    <row r="168" customFormat="false" ht="19.5" hidden="false" customHeight="true" outlineLevel="0" collapsed="false">
      <c r="A168" s="38"/>
      <c r="B168" s="35"/>
      <c r="C168" s="35"/>
      <c r="D168" s="35"/>
      <c r="E168" s="35"/>
      <c r="F168" s="58"/>
      <c r="G168" s="35"/>
      <c r="H168" s="35"/>
      <c r="I168" s="35"/>
    </row>
    <row r="169" customFormat="false" ht="19.5" hidden="false" customHeight="true" outlineLevel="0" collapsed="false">
      <c r="A169" s="38"/>
      <c r="B169" s="35"/>
      <c r="C169" s="35"/>
      <c r="D169" s="35"/>
      <c r="E169" s="35"/>
      <c r="F169" s="58"/>
      <c r="G169" s="35"/>
      <c r="H169" s="35"/>
      <c r="I169" s="35"/>
    </row>
    <row r="170" customFormat="false" ht="19.5" hidden="false" customHeight="true" outlineLevel="0" collapsed="false">
      <c r="A170" s="38"/>
      <c r="B170" s="35"/>
      <c r="C170" s="35"/>
      <c r="D170" s="35"/>
      <c r="E170" s="35"/>
      <c r="F170" s="58"/>
      <c r="G170" s="35"/>
      <c r="H170" s="35"/>
      <c r="I170" s="35"/>
    </row>
    <row r="171" customFormat="false" ht="19.5" hidden="false" customHeight="true" outlineLevel="0" collapsed="false">
      <c r="A171" s="38"/>
      <c r="B171" s="35"/>
      <c r="C171" s="35"/>
      <c r="D171" s="35"/>
      <c r="E171" s="35"/>
      <c r="F171" s="58"/>
      <c r="G171" s="35"/>
      <c r="H171" s="35"/>
      <c r="I171" s="35"/>
    </row>
    <row r="172" customFormat="false" ht="19.5" hidden="false" customHeight="true" outlineLevel="0" collapsed="false">
      <c r="A172" s="38"/>
      <c r="B172" s="35"/>
      <c r="C172" s="35"/>
      <c r="D172" s="35"/>
      <c r="E172" s="35"/>
      <c r="F172" s="58"/>
      <c r="G172" s="35"/>
      <c r="H172" s="35"/>
      <c r="I172" s="35"/>
    </row>
    <row r="173" customFormat="false" ht="19.5" hidden="false" customHeight="true" outlineLevel="0" collapsed="false">
      <c r="A173" s="38"/>
      <c r="B173" s="35"/>
      <c r="C173" s="35"/>
      <c r="D173" s="35"/>
      <c r="E173" s="35"/>
      <c r="F173" s="58"/>
      <c r="G173" s="35"/>
      <c r="H173" s="35"/>
      <c r="I173" s="35"/>
    </row>
    <row r="174" customFormat="false" ht="19.5" hidden="false" customHeight="true" outlineLevel="0" collapsed="false">
      <c r="A174" s="38"/>
      <c r="B174" s="35"/>
      <c r="C174" s="35"/>
      <c r="D174" s="35"/>
      <c r="E174" s="35"/>
      <c r="F174" s="58"/>
      <c r="G174" s="35"/>
      <c r="H174" s="35"/>
      <c r="I174" s="35"/>
    </row>
    <row r="175" customFormat="false" ht="19.5" hidden="false" customHeight="true" outlineLevel="0" collapsed="false">
      <c r="A175" s="38"/>
      <c r="B175" s="35"/>
      <c r="C175" s="35"/>
      <c r="D175" s="35"/>
      <c r="E175" s="35"/>
      <c r="F175" s="58"/>
      <c r="G175" s="35"/>
      <c r="H175" s="35"/>
      <c r="I175" s="35"/>
    </row>
    <row r="176" customFormat="false" ht="19.5" hidden="false" customHeight="true" outlineLevel="0" collapsed="false">
      <c r="A176" s="38"/>
      <c r="B176" s="35"/>
      <c r="C176" s="35"/>
      <c r="D176" s="35"/>
      <c r="E176" s="35"/>
      <c r="F176" s="58"/>
      <c r="G176" s="35"/>
      <c r="H176" s="35"/>
      <c r="I176" s="35"/>
    </row>
    <row r="177" customFormat="false" ht="19.5" hidden="false" customHeight="true" outlineLevel="0" collapsed="false">
      <c r="A177" s="38"/>
      <c r="B177" s="35"/>
      <c r="C177" s="35"/>
      <c r="D177" s="35"/>
      <c r="E177" s="35"/>
      <c r="F177" s="58"/>
      <c r="G177" s="35"/>
      <c r="H177" s="35"/>
      <c r="I177" s="35"/>
    </row>
    <row r="178" customFormat="false" ht="19.5" hidden="false" customHeight="true" outlineLevel="0" collapsed="false">
      <c r="A178" s="38"/>
      <c r="B178" s="35"/>
      <c r="C178" s="35"/>
      <c r="D178" s="35"/>
      <c r="E178" s="35"/>
      <c r="F178" s="58"/>
      <c r="G178" s="35"/>
      <c r="H178" s="35"/>
      <c r="I178" s="35"/>
    </row>
    <row r="179" customFormat="false" ht="19.5" hidden="false" customHeight="true" outlineLevel="0" collapsed="false">
      <c r="A179" s="38"/>
      <c r="B179" s="35"/>
      <c r="C179" s="35"/>
      <c r="D179" s="35"/>
      <c r="E179" s="35"/>
      <c r="F179" s="58"/>
      <c r="G179" s="35"/>
      <c r="H179" s="35"/>
      <c r="I179" s="35"/>
    </row>
    <row r="180" customFormat="false" ht="19.5" hidden="false" customHeight="true" outlineLevel="0" collapsed="false">
      <c r="A180" s="38"/>
      <c r="B180" s="35"/>
      <c r="C180" s="35"/>
      <c r="D180" s="35"/>
      <c r="E180" s="35"/>
      <c r="F180" s="58"/>
      <c r="G180" s="35"/>
      <c r="H180" s="35"/>
      <c r="I180" s="35"/>
    </row>
    <row r="181" customFormat="false" ht="19.5" hidden="false" customHeight="true" outlineLevel="0" collapsed="false">
      <c r="A181" s="38"/>
      <c r="B181" s="35"/>
      <c r="C181" s="35"/>
      <c r="D181" s="35"/>
      <c r="E181" s="35"/>
      <c r="F181" s="58"/>
      <c r="G181" s="35"/>
      <c r="H181" s="35"/>
      <c r="I181" s="35"/>
    </row>
    <row r="182" customFormat="false" ht="19.5" hidden="false" customHeight="true" outlineLevel="0" collapsed="false">
      <c r="A182" s="38"/>
      <c r="B182" s="35"/>
      <c r="C182" s="35"/>
      <c r="D182" s="35"/>
      <c r="E182" s="35"/>
      <c r="F182" s="58"/>
      <c r="G182" s="35"/>
      <c r="H182" s="35"/>
      <c r="I182" s="35"/>
    </row>
    <row r="183" customFormat="false" ht="19.5" hidden="false" customHeight="true" outlineLevel="0" collapsed="false">
      <c r="A183" s="38"/>
      <c r="B183" s="35"/>
      <c r="C183" s="35"/>
      <c r="D183" s="35"/>
      <c r="E183" s="35"/>
      <c r="F183" s="58"/>
      <c r="G183" s="35"/>
      <c r="H183" s="35"/>
      <c r="I183" s="35"/>
    </row>
    <row r="184" customFormat="false" ht="19.5" hidden="false" customHeight="true" outlineLevel="0" collapsed="false">
      <c r="A184" s="38"/>
      <c r="B184" s="35"/>
      <c r="C184" s="35"/>
      <c r="D184" s="35"/>
      <c r="E184" s="35"/>
      <c r="F184" s="58"/>
      <c r="G184" s="35"/>
      <c r="H184" s="35"/>
      <c r="I184" s="35"/>
    </row>
    <row r="185" customFormat="false" ht="19.5" hidden="false" customHeight="true" outlineLevel="0" collapsed="false">
      <c r="A185" s="38"/>
      <c r="B185" s="35"/>
      <c r="C185" s="35"/>
      <c r="D185" s="35"/>
      <c r="E185" s="35"/>
      <c r="F185" s="58"/>
      <c r="G185" s="35"/>
      <c r="H185" s="35"/>
      <c r="I185" s="35"/>
    </row>
    <row r="186" customFormat="false" ht="19.5" hidden="false" customHeight="true" outlineLevel="0" collapsed="false">
      <c r="A186" s="38"/>
      <c r="B186" s="35"/>
      <c r="C186" s="35"/>
      <c r="D186" s="35"/>
      <c r="E186" s="35"/>
      <c r="F186" s="58"/>
      <c r="G186" s="35"/>
      <c r="H186" s="35"/>
      <c r="I186" s="35"/>
    </row>
    <row r="187" customFormat="false" ht="19.5" hidden="false" customHeight="true" outlineLevel="0" collapsed="false">
      <c r="A187" s="38"/>
      <c r="B187" s="35"/>
      <c r="C187" s="35"/>
      <c r="D187" s="35"/>
      <c r="E187" s="35"/>
      <c r="F187" s="58"/>
      <c r="G187" s="35"/>
      <c r="H187" s="35"/>
      <c r="I187" s="35"/>
    </row>
    <row r="188" customFormat="false" ht="19.5" hidden="false" customHeight="true" outlineLevel="0" collapsed="false">
      <c r="A188" s="38"/>
      <c r="B188" s="35"/>
      <c r="C188" s="35"/>
      <c r="D188" s="35"/>
      <c r="E188" s="35"/>
      <c r="F188" s="58"/>
      <c r="G188" s="35"/>
      <c r="H188" s="35"/>
      <c r="I188" s="35"/>
    </row>
    <row r="189" customFormat="false" ht="19.5" hidden="false" customHeight="true" outlineLevel="0" collapsed="false">
      <c r="A189" s="38"/>
      <c r="B189" s="35"/>
      <c r="C189" s="35"/>
      <c r="D189" s="35"/>
      <c r="E189" s="35"/>
      <c r="F189" s="58"/>
      <c r="G189" s="35"/>
      <c r="H189" s="35"/>
      <c r="I189" s="35"/>
    </row>
    <row r="190" customFormat="false" ht="19.5" hidden="false" customHeight="true" outlineLevel="0" collapsed="false">
      <c r="A190" s="38"/>
      <c r="B190" s="35"/>
      <c r="C190" s="35"/>
      <c r="D190" s="35"/>
      <c r="E190" s="35"/>
      <c r="F190" s="58"/>
      <c r="G190" s="35"/>
      <c r="H190" s="35"/>
      <c r="I190" s="35"/>
    </row>
    <row r="191" customFormat="false" ht="19.5" hidden="false" customHeight="true" outlineLevel="0" collapsed="false">
      <c r="A191" s="38"/>
      <c r="B191" s="35"/>
      <c r="C191" s="35"/>
      <c r="D191" s="35"/>
      <c r="E191" s="35"/>
      <c r="F191" s="58"/>
      <c r="G191" s="35"/>
      <c r="H191" s="35"/>
      <c r="I191" s="35"/>
    </row>
    <row r="192" customFormat="false" ht="19.5" hidden="false" customHeight="true" outlineLevel="0" collapsed="false">
      <c r="A192" s="38"/>
      <c r="B192" s="35"/>
      <c r="C192" s="35"/>
      <c r="D192" s="35"/>
      <c r="E192" s="35"/>
      <c r="F192" s="58"/>
      <c r="G192" s="35"/>
      <c r="H192" s="35"/>
      <c r="I192" s="35"/>
    </row>
    <row r="193" customFormat="false" ht="19.5" hidden="false" customHeight="true" outlineLevel="0" collapsed="false">
      <c r="A193" s="38"/>
      <c r="B193" s="35"/>
      <c r="C193" s="35"/>
      <c r="D193" s="35"/>
      <c r="E193" s="35"/>
      <c r="F193" s="58"/>
      <c r="G193" s="35"/>
      <c r="H193" s="35"/>
      <c r="I193" s="35"/>
    </row>
    <row r="194" customFormat="false" ht="19.5" hidden="false" customHeight="true" outlineLevel="0" collapsed="false">
      <c r="A194" s="38"/>
      <c r="B194" s="35"/>
      <c r="C194" s="35"/>
      <c r="D194" s="35"/>
      <c r="E194" s="35"/>
      <c r="F194" s="58"/>
      <c r="G194" s="35"/>
      <c r="H194" s="35"/>
      <c r="I194" s="35"/>
    </row>
    <row r="195" customFormat="false" ht="19.5" hidden="false" customHeight="true" outlineLevel="0" collapsed="false">
      <c r="A195" s="38"/>
      <c r="B195" s="35"/>
      <c r="C195" s="35"/>
      <c r="D195" s="35"/>
      <c r="E195" s="35"/>
      <c r="F195" s="58"/>
      <c r="G195" s="35"/>
      <c r="H195" s="35"/>
      <c r="I195" s="35"/>
    </row>
    <row r="196" customFormat="false" ht="19.5" hidden="false" customHeight="true" outlineLevel="0" collapsed="false">
      <c r="A196" s="38"/>
      <c r="B196" s="35"/>
      <c r="C196" s="35"/>
      <c r="D196" s="35"/>
      <c r="E196" s="35"/>
      <c r="F196" s="58"/>
      <c r="G196" s="35"/>
      <c r="H196" s="35"/>
      <c r="I196" s="35"/>
    </row>
    <row r="197" customFormat="false" ht="19.5" hidden="false" customHeight="true" outlineLevel="0" collapsed="false">
      <c r="A197" s="38"/>
      <c r="B197" s="35"/>
      <c r="C197" s="35"/>
      <c r="D197" s="35"/>
      <c r="E197" s="35"/>
      <c r="F197" s="58"/>
      <c r="G197" s="35"/>
      <c r="H197" s="35"/>
      <c r="I197" s="35"/>
    </row>
    <row r="198" customFormat="false" ht="19.5" hidden="false" customHeight="true" outlineLevel="0" collapsed="false">
      <c r="A198" s="38"/>
      <c r="B198" s="35"/>
      <c r="C198" s="35"/>
      <c r="D198" s="35"/>
      <c r="E198" s="35"/>
      <c r="F198" s="58"/>
      <c r="G198" s="35"/>
      <c r="H198" s="35"/>
      <c r="I198" s="35"/>
    </row>
    <row r="199" customFormat="false" ht="19.5" hidden="false" customHeight="true" outlineLevel="0" collapsed="false">
      <c r="A199" s="38"/>
      <c r="B199" s="35"/>
      <c r="C199" s="35"/>
      <c r="D199" s="35"/>
      <c r="E199" s="35"/>
      <c r="F199" s="58"/>
      <c r="G199" s="35"/>
      <c r="H199" s="35"/>
      <c r="I199" s="35"/>
    </row>
  </sheetData>
  <sheetProtection sheet="true" password="ce4b"/>
  <mergeCells count="3">
    <mergeCell ref="A1:I1"/>
    <mergeCell ref="A2:I2"/>
    <mergeCell ref="A5:I5"/>
  </mergeCells>
  <dataValidations count="2">
    <dataValidation allowBlank="true" errorStyle="stop" operator="between" showDropDown="false" showErrorMessage="false" showInputMessage="false" sqref="E7:E199" type="list">
      <formula1>"Préventif,Curatif,VGP,Contrôle interne"</formula1>
      <formula2>0</formula2>
    </dataValidation>
    <dataValidation allowBlank="true" errorStyle="stop" operator="between" showDropDown="false" showErrorMessage="false" showInputMessage="false" sqref="H7:H199" type="list">
      <formula1>"✅ Fait,📋 Planifié,⚠ En retard,❌ Annulé"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4"/>
    <col collapsed="false" customWidth="true" hidden="false" outlineLevel="0" max="3" min="3" style="0" width="20"/>
    <col collapsed="false" customWidth="true" hidden="false" outlineLevel="0" max="4" min="4" style="0" width="4"/>
    <col collapsed="false" customWidth="true" hidden="false" outlineLevel="0" max="5" min="5" style="0" width="20"/>
    <col collapsed="false" customWidth="true" hidden="false" outlineLevel="0" max="6" min="6" style="0" width="4"/>
    <col collapsed="false" customWidth="true" hidden="false" outlineLevel="0" max="7" min="7" style="0" width="26"/>
  </cols>
  <sheetData>
    <row r="1" customFormat="false" ht="33.75" hidden="false" customHeight="true" outlineLevel="0" collapsed="false">
      <c r="A1" s="28" t="s">
        <v>115</v>
      </c>
      <c r="B1" s="28"/>
      <c r="C1" s="28"/>
      <c r="D1" s="28"/>
      <c r="E1" s="28"/>
      <c r="F1" s="28"/>
      <c r="G1" s="28"/>
    </row>
    <row r="2" customFormat="false" ht="18" hidden="false" customHeight="true" outlineLevel="0" collapsed="false">
      <c r="A2" s="2" t="s">
        <v>116</v>
      </c>
      <c r="B2" s="2"/>
      <c r="C2" s="2"/>
      <c r="D2" s="2"/>
      <c r="E2" s="2"/>
      <c r="F2" s="2"/>
      <c r="G2" s="2"/>
    </row>
    <row r="3" customFormat="false" ht="9.75" hidden="false" customHeight="true" outlineLevel="0" collapsed="false">
      <c r="A3" s="3"/>
      <c r="B3" s="3"/>
      <c r="C3" s="3"/>
      <c r="D3" s="3"/>
      <c r="E3" s="3"/>
      <c r="F3" s="3"/>
      <c r="G3" s="3"/>
    </row>
    <row r="4" customFormat="false" ht="30" hidden="false" customHeight="true" outlineLevel="0" collapsed="false">
      <c r="A4" s="60" t="s">
        <v>117</v>
      </c>
      <c r="B4" s="3"/>
      <c r="C4" s="61" t="s">
        <v>118</v>
      </c>
      <c r="D4" s="3"/>
      <c r="E4" s="57" t="s">
        <v>119</v>
      </c>
      <c r="F4" s="3"/>
      <c r="G4" s="17" t="s">
        <v>120</v>
      </c>
    </row>
    <row r="5" customFormat="false" ht="15" hidden="false" customHeight="false" outlineLevel="0" collapsed="false">
      <c r="A5" s="16" t="s">
        <v>121</v>
      </c>
      <c r="B5" s="16"/>
      <c r="C5" s="16"/>
      <c r="D5" s="16"/>
      <c r="E5" s="16"/>
      <c r="F5" s="16"/>
      <c r="G5" s="16"/>
    </row>
    <row r="6" customFormat="false" ht="21.75" hidden="false" customHeight="true" outlineLevel="0" collapsed="false">
      <c r="A6" s="62" t="s">
        <v>122</v>
      </c>
      <c r="B6" s="3"/>
      <c r="C6" s="35" t="n">
        <v>8</v>
      </c>
      <c r="D6" s="3"/>
      <c r="E6" s="35" t="n">
        <v>8</v>
      </c>
      <c r="F6" s="3"/>
      <c r="G6" s="63" t="s">
        <v>123</v>
      </c>
    </row>
    <row r="7" customFormat="false" ht="21.75" hidden="false" customHeight="true" outlineLevel="0" collapsed="false">
      <c r="A7" s="64" t="s">
        <v>124</v>
      </c>
      <c r="B7" s="3"/>
      <c r="C7" s="35" t="n">
        <v>1750</v>
      </c>
      <c r="D7" s="3"/>
      <c r="E7" s="35" t="n">
        <v>1750</v>
      </c>
      <c r="F7" s="3"/>
      <c r="G7" s="65" t="s">
        <v>125</v>
      </c>
    </row>
    <row r="8" customFormat="false" ht="15" hidden="false" customHeight="false" outlineLevel="0" collapsed="false">
      <c r="A8" s="66" t="s">
        <v>126</v>
      </c>
      <c r="B8" s="66"/>
      <c r="C8" s="66"/>
      <c r="D8" s="66"/>
      <c r="E8" s="66"/>
      <c r="F8" s="66"/>
      <c r="G8" s="66"/>
    </row>
    <row r="9" customFormat="false" ht="21.75" hidden="false" customHeight="true" outlineLevel="0" collapsed="false">
      <c r="A9" s="64" t="s">
        <v>127</v>
      </c>
      <c r="B9" s="3"/>
      <c r="C9" s="35" t="n">
        <v>45000</v>
      </c>
      <c r="D9" s="3"/>
      <c r="E9" s="35"/>
      <c r="F9" s="3"/>
      <c r="G9" s="65" t="s">
        <v>128</v>
      </c>
    </row>
    <row r="10" customFormat="false" ht="21.75" hidden="false" customHeight="true" outlineLevel="0" collapsed="false">
      <c r="A10" s="62" t="s">
        <v>129</v>
      </c>
      <c r="B10" s="3"/>
      <c r="C10" s="67" t="n">
        <v>0.3</v>
      </c>
      <c r="D10" s="3"/>
      <c r="E10" s="35"/>
      <c r="F10" s="3"/>
      <c r="G10" s="63" t="s">
        <v>130</v>
      </c>
    </row>
    <row r="11" customFormat="false" ht="21.75" hidden="false" customHeight="true" outlineLevel="0" collapsed="false">
      <c r="A11" s="64" t="s">
        <v>131</v>
      </c>
      <c r="B11" s="3"/>
      <c r="C11" s="35" t="n">
        <v>4500</v>
      </c>
      <c r="D11" s="3"/>
      <c r="E11" s="35"/>
      <c r="F11" s="3"/>
      <c r="G11" s="65" t="s">
        <v>132</v>
      </c>
    </row>
    <row r="12" customFormat="false" ht="21.75" hidden="false" customHeight="true" outlineLevel="0" collapsed="false">
      <c r="A12" s="62" t="s">
        <v>133</v>
      </c>
      <c r="B12" s="3"/>
      <c r="C12" s="35" t="n">
        <v>800</v>
      </c>
      <c r="D12" s="3"/>
      <c r="E12" s="35"/>
      <c r="F12" s="3"/>
      <c r="G12" s="63" t="s">
        <v>134</v>
      </c>
    </row>
    <row r="13" customFormat="false" ht="21.75" hidden="false" customHeight="true" outlineLevel="0" collapsed="false">
      <c r="A13" s="64" t="s">
        <v>135</v>
      </c>
      <c r="B13" s="3"/>
      <c r="C13" s="35" t="n">
        <v>2000</v>
      </c>
      <c r="D13" s="3"/>
      <c r="E13" s="35"/>
      <c r="F13" s="3"/>
      <c r="G13" s="65" t="s">
        <v>136</v>
      </c>
    </row>
    <row r="14" customFormat="false" ht="21.75" hidden="false" customHeight="true" outlineLevel="0" collapsed="false">
      <c r="A14" s="62" t="s">
        <v>137</v>
      </c>
      <c r="B14" s="3"/>
      <c r="C14" s="35" t="n">
        <v>280</v>
      </c>
      <c r="D14" s="3"/>
      <c r="E14" s="35"/>
      <c r="F14" s="3"/>
      <c r="G14" s="63" t="s">
        <v>138</v>
      </c>
    </row>
    <row r="15" customFormat="false" ht="27.75" hidden="false" customHeight="true" outlineLevel="0" collapsed="false">
      <c r="A15" s="68" t="s">
        <v>139</v>
      </c>
      <c r="B15" s="3"/>
      <c r="C15" s="69" t="n">
        <f aca="false">C9*C10+C11+C12+C13+C14*C6*2</f>
        <v>25280</v>
      </c>
      <c r="D15" s="3"/>
      <c r="E15" s="70"/>
      <c r="F15" s="3"/>
      <c r="G15" s="71" t="s">
        <v>140</v>
      </c>
    </row>
    <row r="16" customFormat="false" ht="7.5" hidden="false" customHeight="true" outlineLevel="0" collapsed="false">
      <c r="A16" s="3"/>
      <c r="B16" s="3"/>
      <c r="C16" s="3"/>
      <c r="D16" s="3"/>
      <c r="E16" s="3"/>
      <c r="F16" s="3"/>
      <c r="G16" s="3"/>
    </row>
    <row r="17" customFormat="false" ht="15" hidden="false" customHeight="false" outlineLevel="0" collapsed="false">
      <c r="A17" s="72" t="s">
        <v>141</v>
      </c>
      <c r="B17" s="72"/>
      <c r="C17" s="72"/>
      <c r="D17" s="72"/>
      <c r="E17" s="72"/>
      <c r="F17" s="72"/>
      <c r="G17" s="72"/>
    </row>
    <row r="18" customFormat="false" ht="21.75" hidden="false" customHeight="true" outlineLevel="0" collapsed="false">
      <c r="A18" s="62" t="s">
        <v>142</v>
      </c>
      <c r="B18" s="3"/>
      <c r="C18" s="35"/>
      <c r="D18" s="3"/>
      <c r="E18" s="35" t="n">
        <v>650</v>
      </c>
      <c r="F18" s="3"/>
      <c r="G18" s="63" t="s">
        <v>143</v>
      </c>
    </row>
    <row r="19" customFormat="false" ht="21.75" hidden="false" customHeight="true" outlineLevel="0" collapsed="false">
      <c r="A19" s="64" t="s">
        <v>144</v>
      </c>
      <c r="B19" s="3"/>
      <c r="C19" s="35"/>
      <c r="D19" s="3"/>
      <c r="E19" s="35" t="n">
        <v>1200</v>
      </c>
      <c r="F19" s="3"/>
      <c r="G19" s="65" t="s">
        <v>145</v>
      </c>
    </row>
    <row r="20" customFormat="false" ht="21.75" hidden="false" customHeight="true" outlineLevel="0" collapsed="false">
      <c r="A20" s="62" t="s">
        <v>146</v>
      </c>
      <c r="B20" s="3"/>
      <c r="C20" s="35"/>
      <c r="D20" s="3"/>
      <c r="E20" s="35" t="s">
        <v>89</v>
      </c>
      <c r="F20" s="3"/>
      <c r="G20" s="63" t="s">
        <v>147</v>
      </c>
    </row>
    <row r="21" customFormat="false" ht="21.75" hidden="false" customHeight="true" outlineLevel="0" collapsed="false">
      <c r="A21" s="64" t="s">
        <v>148</v>
      </c>
      <c r="B21" s="3"/>
      <c r="C21" s="35"/>
      <c r="D21" s="3"/>
      <c r="E21" s="35" t="s">
        <v>149</v>
      </c>
      <c r="F21" s="3"/>
      <c r="G21" s="65" t="s">
        <v>150</v>
      </c>
    </row>
    <row r="22" customFormat="false" ht="21.75" hidden="false" customHeight="true" outlineLevel="0" collapsed="false">
      <c r="A22" s="62" t="s">
        <v>151</v>
      </c>
      <c r="B22" s="3"/>
      <c r="C22" s="35"/>
      <c r="D22" s="3"/>
      <c r="E22" s="35" t="n">
        <v>280</v>
      </c>
      <c r="F22" s="3"/>
      <c r="G22" s="63" t="s">
        <v>152</v>
      </c>
    </row>
    <row r="23" customFormat="false" ht="27.75" hidden="false" customHeight="true" outlineLevel="0" collapsed="false">
      <c r="A23" s="73" t="s">
        <v>153</v>
      </c>
      <c r="B23" s="3"/>
      <c r="C23" s="74"/>
      <c r="D23" s="3"/>
      <c r="E23" s="75" t="n">
        <f aca="false">IF(E20="Préventif",E18,E19)*E6+IF(E21="Non",E22*E6*2,0)</f>
        <v>9680</v>
      </c>
      <c r="F23" s="3"/>
      <c r="G23" s="76" t="s">
        <v>154</v>
      </c>
    </row>
    <row r="24" customFormat="false" ht="7.5" hidden="false" customHeight="true" outlineLevel="0" collapsed="false">
      <c r="A24" s="3"/>
      <c r="B24" s="3"/>
      <c r="C24" s="3"/>
      <c r="D24" s="3"/>
      <c r="E24" s="3"/>
      <c r="F24" s="3"/>
      <c r="G24" s="3"/>
    </row>
    <row r="25" customFormat="false" ht="15" hidden="false" customHeight="false" outlineLevel="0" collapsed="false">
      <c r="A25" s="16" t="s">
        <v>155</v>
      </c>
      <c r="B25" s="16"/>
      <c r="C25" s="16"/>
      <c r="D25" s="16"/>
      <c r="E25" s="16"/>
      <c r="F25" s="16"/>
      <c r="G25" s="16"/>
    </row>
    <row r="26" customFormat="false" ht="21.75" hidden="false" customHeight="true" outlineLevel="0" collapsed="false">
      <c r="A26" s="77" t="s">
        <v>156</v>
      </c>
      <c r="B26" s="3"/>
      <c r="C26" s="78" t="n">
        <f aca="false">C15</f>
        <v>25280</v>
      </c>
      <c r="D26" s="3"/>
      <c r="E26" s="70"/>
      <c r="F26" s="3"/>
      <c r="G26" s="70"/>
    </row>
    <row r="27" customFormat="false" ht="21.75" hidden="false" customHeight="true" outlineLevel="0" collapsed="false">
      <c r="A27" s="79" t="s">
        <v>157</v>
      </c>
      <c r="B27" s="3"/>
      <c r="C27" s="74"/>
      <c r="D27" s="3"/>
      <c r="E27" s="80" t="n">
        <f aca="false">E23</f>
        <v>9680</v>
      </c>
      <c r="F27" s="3"/>
      <c r="G27" s="74"/>
    </row>
    <row r="28" customFormat="false" ht="21.75" hidden="false" customHeight="true" outlineLevel="0" collapsed="false">
      <c r="A28" s="81" t="s">
        <v>158</v>
      </c>
      <c r="B28" s="3"/>
      <c r="C28" s="82" t="n">
        <f aca="false">C15-E23</f>
        <v>15600</v>
      </c>
      <c r="D28" s="3"/>
      <c r="E28" s="83"/>
      <c r="F28" s="3"/>
      <c r="G28" s="84" t="s">
        <v>159</v>
      </c>
    </row>
    <row r="29" customFormat="false" ht="9.75" hidden="false" customHeight="true" outlineLevel="0" collapsed="false">
      <c r="A29" s="3"/>
      <c r="B29" s="3"/>
      <c r="C29" s="3"/>
      <c r="D29" s="3"/>
      <c r="E29" s="3"/>
      <c r="F29" s="3"/>
      <c r="G29" s="3"/>
    </row>
    <row r="30" customFormat="false" ht="36" hidden="false" customHeight="true" outlineLevel="0" collapsed="false">
      <c r="A30" s="85" t="str">
        <f aca="false">IF(OR(C15=0,E23=0),"Renseigner les données dans les colonnes Interne et Contrat",IF(C15&gt;E23,"✅  CONTRAT recommandé — moins coûteux de €"&amp;TEXT(ABS(C15-E23),"#,##0")&amp;"/an  |  Soit "&amp;TEXT(ABS(C15-E23)/C15,"0%")&amp;" d'économie sur le budget interne","✅  MAINTENANCE INTERNE recommandée — moins coûteuse de €"&amp;TEXT(ABS(C15-E23),"#,##0")&amp;"/an  |  Soit "&amp;TEXT(ABS(C15-E23)/E23,"0%")&amp;" d'économie sur le contrat"))</f>
        <v>✅  CONTRAT recommandé — moins coûteux de €15,600/an  |  Soit 62% d'économie sur le budget interne</v>
      </c>
      <c r="B30" s="85"/>
      <c r="C30" s="85"/>
      <c r="D30" s="85"/>
      <c r="E30" s="85"/>
      <c r="F30" s="85"/>
      <c r="G30" s="85"/>
    </row>
    <row r="31" customFormat="false" ht="18" hidden="false" customHeight="true" outlineLevel="0" collapsed="false">
      <c r="A31" s="47" t="s">
        <v>160</v>
      </c>
      <c r="B31" s="47"/>
      <c r="C31" s="47"/>
      <c r="D31" s="47"/>
      <c r="E31" s="47"/>
      <c r="F31" s="47"/>
      <c r="G31" s="47"/>
    </row>
  </sheetData>
  <sheetProtection sheet="true" password="ce4b"/>
  <mergeCells count="8">
    <mergeCell ref="A1:G1"/>
    <mergeCell ref="A2:G2"/>
    <mergeCell ref="A5:G5"/>
    <mergeCell ref="A8:G8"/>
    <mergeCell ref="A17:G17"/>
    <mergeCell ref="A25:G25"/>
    <mergeCell ref="A30:G30"/>
    <mergeCell ref="A31:G31"/>
  </mergeCells>
  <dataValidations count="2">
    <dataValidation allowBlank="false" errorStyle="stop" operator="between" showDropDown="false" showErrorMessage="false" showInputMessage="false" sqref="E20" type="list">
      <formula1>"Préventif,Full Service"</formula1>
      <formula2>0</formula2>
    </dataValidation>
    <dataValidation allowBlank="false" errorStyle="stop" operator="between" showDropDown="false" showErrorMessage="false" showInputMessage="false" sqref="E21" type="list">
      <formula1>"Oui,Non"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72"/>
  </cols>
  <sheetData>
    <row r="1" customFormat="false" ht="33.75" hidden="false" customHeight="true" outlineLevel="0" collapsed="false">
      <c r="A1" s="28" t="s">
        <v>161</v>
      </c>
      <c r="B1" s="28"/>
    </row>
    <row r="2" customFormat="false" ht="6" hidden="false" customHeight="true" outlineLevel="0" collapsed="false">
      <c r="A2" s="86"/>
      <c r="B2" s="87"/>
    </row>
    <row r="3" customFormat="false" ht="21.75" hidden="false" customHeight="true" outlineLevel="0" collapsed="false">
      <c r="A3" s="88" t="s">
        <v>162</v>
      </c>
      <c r="B3" s="88"/>
    </row>
    <row r="4" customFormat="false" ht="21.75" hidden="false" customHeight="true" outlineLevel="0" collapsed="false">
      <c r="A4" s="86" t="s">
        <v>163</v>
      </c>
      <c r="B4" s="87" t="s">
        <v>164</v>
      </c>
    </row>
    <row r="5" customFormat="false" ht="21.75" hidden="false" customHeight="true" outlineLevel="0" collapsed="false">
      <c r="A5" s="89" t="s">
        <v>165</v>
      </c>
      <c r="B5" s="90" t="s">
        <v>166</v>
      </c>
    </row>
    <row r="6" customFormat="false" ht="21.75" hidden="false" customHeight="true" outlineLevel="0" collapsed="false">
      <c r="A6" s="86" t="s">
        <v>167</v>
      </c>
      <c r="B6" s="87" t="s">
        <v>168</v>
      </c>
    </row>
    <row r="7" customFormat="false" ht="6" hidden="false" customHeight="true" outlineLevel="0" collapsed="false">
      <c r="A7" s="89"/>
      <c r="B7" s="90"/>
    </row>
    <row r="8" customFormat="false" ht="21.75" hidden="false" customHeight="true" outlineLevel="0" collapsed="false">
      <c r="A8" s="88" t="s">
        <v>169</v>
      </c>
      <c r="B8" s="88"/>
    </row>
    <row r="9" customFormat="false" ht="21.75" hidden="false" customHeight="true" outlineLevel="0" collapsed="false">
      <c r="A9" s="89" t="s">
        <v>170</v>
      </c>
      <c r="B9" s="90" t="s">
        <v>171</v>
      </c>
    </row>
    <row r="10" customFormat="false" ht="21.75" hidden="false" customHeight="true" outlineLevel="0" collapsed="false">
      <c r="A10" s="86" t="s">
        <v>172</v>
      </c>
      <c r="B10" s="87" t="s">
        <v>173</v>
      </c>
    </row>
    <row r="11" customFormat="false" ht="21.75" hidden="false" customHeight="true" outlineLevel="0" collapsed="false">
      <c r="A11" s="89" t="s">
        <v>174</v>
      </c>
      <c r="B11" s="90" t="s">
        <v>175</v>
      </c>
    </row>
    <row r="12" customFormat="false" ht="21.75" hidden="false" customHeight="true" outlineLevel="0" collapsed="false">
      <c r="A12" s="86" t="s">
        <v>176</v>
      </c>
      <c r="B12" s="87" t="s">
        <v>177</v>
      </c>
    </row>
    <row r="13" customFormat="false" ht="21.75" hidden="false" customHeight="true" outlineLevel="0" collapsed="false">
      <c r="A13" s="89" t="s">
        <v>178</v>
      </c>
      <c r="B13" s="90" t="s">
        <v>179</v>
      </c>
    </row>
    <row r="14" customFormat="false" ht="21.75" hidden="false" customHeight="true" outlineLevel="0" collapsed="false">
      <c r="A14" s="86" t="s">
        <v>180</v>
      </c>
      <c r="B14" s="87" t="s">
        <v>181</v>
      </c>
    </row>
    <row r="15" customFormat="false" ht="21.75" hidden="false" customHeight="true" outlineLevel="0" collapsed="false">
      <c r="A15" s="89" t="s">
        <v>182</v>
      </c>
      <c r="B15" s="90" t="s">
        <v>183</v>
      </c>
    </row>
    <row r="16" customFormat="false" ht="21.75" hidden="false" customHeight="true" outlineLevel="0" collapsed="false">
      <c r="A16" s="86" t="s">
        <v>184</v>
      </c>
      <c r="B16" s="87" t="s">
        <v>185</v>
      </c>
    </row>
    <row r="17" customFormat="false" ht="6" hidden="false" customHeight="true" outlineLevel="0" collapsed="false">
      <c r="A17" s="89"/>
      <c r="B17" s="90"/>
    </row>
    <row r="18" customFormat="false" ht="21.75" hidden="false" customHeight="true" outlineLevel="0" collapsed="false">
      <c r="A18" s="88" t="s">
        <v>186</v>
      </c>
      <c r="B18" s="88"/>
    </row>
    <row r="19" customFormat="false" ht="21.75" hidden="false" customHeight="true" outlineLevel="0" collapsed="false">
      <c r="A19" s="89" t="s">
        <v>187</v>
      </c>
      <c r="B19" s="90" t="s">
        <v>188</v>
      </c>
    </row>
    <row r="20" customFormat="false" ht="21.75" hidden="false" customHeight="true" outlineLevel="0" collapsed="false">
      <c r="A20" s="86" t="s">
        <v>189</v>
      </c>
      <c r="B20" s="87" t="s">
        <v>190</v>
      </c>
    </row>
    <row r="21" customFormat="false" ht="21.75" hidden="false" customHeight="true" outlineLevel="0" collapsed="false">
      <c r="A21" s="89" t="s">
        <v>191</v>
      </c>
      <c r="B21" s="90" t="s">
        <v>192</v>
      </c>
    </row>
    <row r="22" customFormat="false" ht="6" hidden="false" customHeight="true" outlineLevel="0" collapsed="false">
      <c r="A22" s="86"/>
      <c r="B22" s="87"/>
    </row>
    <row r="23" customFormat="false" ht="21.75" hidden="false" customHeight="true" outlineLevel="0" collapsed="false">
      <c r="A23" s="88" t="s">
        <v>193</v>
      </c>
      <c r="B23" s="88"/>
    </row>
    <row r="24" customFormat="false" ht="21.75" hidden="false" customHeight="true" outlineLevel="0" collapsed="false">
      <c r="A24" s="86" t="s">
        <v>194</v>
      </c>
      <c r="B24" s="87" t="s">
        <v>195</v>
      </c>
    </row>
    <row r="25" customFormat="false" ht="21.75" hidden="false" customHeight="true" outlineLevel="0" collapsed="false">
      <c r="A25" s="89" t="s">
        <v>196</v>
      </c>
      <c r="B25" s="90" t="s">
        <v>197</v>
      </c>
    </row>
    <row r="26" customFormat="false" ht="21.75" hidden="false" customHeight="true" outlineLevel="0" collapsed="false">
      <c r="A26" s="86" t="s">
        <v>198</v>
      </c>
      <c r="B26" s="87" t="s">
        <v>199</v>
      </c>
    </row>
    <row r="27" customFormat="false" ht="21.75" hidden="false" customHeight="true" outlineLevel="0" collapsed="false">
      <c r="A27" s="89" t="s">
        <v>200</v>
      </c>
      <c r="B27" s="90" t="s">
        <v>201</v>
      </c>
    </row>
    <row r="28" customFormat="false" ht="6" hidden="false" customHeight="true" outlineLevel="0" collapsed="false">
      <c r="A28" s="86"/>
      <c r="B28" s="87"/>
    </row>
    <row r="29" customFormat="false" ht="21.75" hidden="false" customHeight="true" outlineLevel="0" collapsed="false">
      <c r="A29" s="91" t="s">
        <v>202</v>
      </c>
      <c r="B29" s="91"/>
    </row>
    <row r="30" customFormat="false" ht="21.75" hidden="false" customHeight="true" outlineLevel="0" collapsed="false">
      <c r="A30" s="86" t="s">
        <v>203</v>
      </c>
      <c r="B30" s="87" t="s">
        <v>204</v>
      </c>
    </row>
    <row r="31" customFormat="false" ht="21.75" hidden="false" customHeight="true" outlineLevel="0" collapsed="false">
      <c r="A31" s="89" t="s">
        <v>205</v>
      </c>
      <c r="B31" s="90" t="s">
        <v>206</v>
      </c>
    </row>
    <row r="32" customFormat="false" ht="21.75" hidden="false" customHeight="true" outlineLevel="0" collapsed="false">
      <c r="A32" s="86" t="s">
        <v>207</v>
      </c>
      <c r="B32" s="87" t="s">
        <v>208</v>
      </c>
    </row>
    <row r="33" customFormat="false" ht="6" hidden="false" customHeight="true" outlineLevel="0" collapsed="false">
      <c r="A33" s="89"/>
      <c r="B33" s="90"/>
    </row>
    <row r="34" customFormat="false" ht="21.75" hidden="false" customHeight="true" outlineLevel="0" collapsed="false">
      <c r="A34" s="92" t="s">
        <v>209</v>
      </c>
      <c r="B34" s="93" t="s">
        <v>210</v>
      </c>
    </row>
    <row r="35" customFormat="false" ht="21.75" hidden="false" customHeight="true" outlineLevel="0" collapsed="false">
      <c r="A35" s="89" t="s">
        <v>211</v>
      </c>
      <c r="B35" s="90" t="s">
        <v>212</v>
      </c>
    </row>
  </sheetData>
  <sheetProtection sheet="true" password="ce4b"/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2026-03-09T15:24:45Z</dcterms:created>
  <dc:creator>openpyxl</dc:creator>
  <dc:description/>
  <dc:language>en-US</dc:language>
  <cp:lastModifiedBy/>
  <dcterms:modified xsi:type="dcterms:W3CDTF">2026-03-09T15:24:45Z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